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695" tabRatio="819" firstSheet="9" activeTab="11"/>
  </bookViews>
  <sheets>
    <sheet name="1-1曲靖市一般公共预算收入情况表" sheetId="28" r:id="rId1"/>
    <sheet name="1-2曲靖市一般公共预算支出情况表" sheetId="29" r:id="rId2"/>
    <sheet name="1-3市本级一般公共预算收入情况表" sheetId="31" r:id="rId3"/>
    <sheet name="1-4市本级一般公共预算支出情况表（公开到项级）" sheetId="33" r:id="rId4"/>
    <sheet name="1-5市本级一般公共预算基本支出情况表（公开到款级）" sheetId="132" r:id="rId5"/>
    <sheet name="1-6一般公共预算支出表（州（市）对下转移支付项目）" sheetId="35" r:id="rId6"/>
    <sheet name="1-7曲靖市分地区税收返还和转移支付预算表" sheetId="36" r:id="rId7"/>
    <sheet name="1-8曲靖市市本级“三公”经费预算财政拨款情况统计表" sheetId="131" r:id="rId8"/>
    <sheet name="2-1曲靖市政府性基金预算收入情况表" sheetId="54" r:id="rId9"/>
    <sheet name="2-2曲靖市政府性基金预算支出情况表" sheetId="55" r:id="rId10"/>
    <sheet name="2-3市本级政府性基金预算收入情况表" sheetId="56" r:id="rId11"/>
    <sheet name="2-4市本级政府性基金预算支出情况表（公开到项级）" sheetId="57" r:id="rId12"/>
    <sheet name="2-5市本级政府性基金支出表（州（市）对下转移支付）" sheetId="58" r:id="rId13"/>
    <sheet name="3-1曲靖市国有资本经营收入预算情况表" sheetId="108" r:id="rId14"/>
    <sheet name="3-2曲靖市国有资本经营支出预算情况表" sheetId="109" r:id="rId15"/>
    <sheet name="3-3市本级国有资本经营收入预算情况表" sheetId="110" r:id="rId16"/>
    <sheet name="3-4市本级国有资本经营支出预算情况表（公开到项级）" sheetId="111" r:id="rId17"/>
    <sheet name="3-5曲靖市国有资本经营预算转移支付表 （分地区）" sheetId="129" r:id="rId18"/>
    <sheet name="3-6 国有资本经营预算转移支付表（分项目）" sheetId="130" r:id="rId19"/>
    <sheet name="4-1曲靖市社会保险基金收入预算情况表" sheetId="141" r:id="rId20"/>
    <sheet name="4-2曲靖市社会保险基金支出预算情况表" sheetId="142" r:id="rId21"/>
    <sheet name="4-3市本级社会保险基金收入预算情况表" sheetId="143" r:id="rId22"/>
    <sheet name="4-4市本级社会保险基金支出预算情况表" sheetId="144" r:id="rId23"/>
    <sheet name="5-1   2024年地方政府债务限额及余额预算情况表" sheetId="133" r:id="rId24"/>
    <sheet name="5-2  2024年地方政府一般债务余额情况表" sheetId="134" r:id="rId25"/>
    <sheet name="5-3  本级2024年地方政府一般债务余额情况表" sheetId="135" r:id="rId26"/>
    <sheet name="5-4 2024年地方政府专项债务余额情况表" sheetId="136" r:id="rId27"/>
    <sheet name="5-5 本级2024年地方政府专项债务余额情况表（本级）" sheetId="137" r:id="rId28"/>
    <sheet name="5-6 地方政府债券发行及还本付息情况表" sheetId="138" r:id="rId29"/>
    <sheet name="5-7 2025年政府专项债务限额和余额情况表" sheetId="139" r:id="rId30"/>
    <sheet name="5-8 2025年年初新增地方政府债券资金安排表" sheetId="140" r:id="rId31"/>
    <sheet name="6-1重大政策和重点项目绩效目标表" sheetId="127" r:id="rId32"/>
    <sheet name="6-2重点工作情况解释说明汇总表" sheetId="128" r:id="rId33"/>
  </sheets>
  <externalReferences>
    <externalReference r:id="rId34"/>
    <externalReference r:id="rId35"/>
  </externalReferences>
  <definedNames>
    <definedName name="_xlnm._FilterDatabase" localSheetId="0" hidden="1">'1-1曲靖市一般公共预算收入情况表'!$A$3:$F$39</definedName>
    <definedName name="_xlnm._FilterDatabase" localSheetId="1" hidden="1">'1-2曲靖市一般公共预算支出情况表'!$A$3:$F$38</definedName>
    <definedName name="_xlnm._FilterDatabase" localSheetId="2" hidden="1">'1-3市本级一般公共预算收入情况表'!$A$3:$F$40</definedName>
    <definedName name="_xlnm._FilterDatabase" localSheetId="3" hidden="1">'1-4市本级一般公共预算支出情况表（公开到项级）'!$A$3:$H$1310</definedName>
    <definedName name="_xlnm._FilterDatabase" localSheetId="8" hidden="1">'2-1曲靖市政府性基金预算收入情况表'!$A$3:$F$37</definedName>
    <definedName name="_xlnm._FilterDatabase" localSheetId="9" hidden="1">'2-2曲靖市政府性基金预算支出情况表'!$3:$343</definedName>
    <definedName name="_xlnm._FilterDatabase" localSheetId="10" hidden="1">'2-3市本级政府性基金预算收入情况表'!$A$3:$F$37</definedName>
    <definedName name="_xlnm._FilterDatabase" localSheetId="11" hidden="1">'2-4市本级政府性基金预算支出情况表（公开到项级）'!$A$3:$G$344</definedName>
    <definedName name="_xlnm._FilterDatabase" localSheetId="13" hidden="1">'3-1曲靖市国有资本经营收入预算情况表'!$A$3:$E$46</definedName>
    <definedName name="_xlnm._FilterDatabase" localSheetId="14" hidden="1">'3-2曲靖市国有资本经营支出预算情况表'!$A$3:$E$30</definedName>
    <definedName name="_xlnm._FilterDatabase" localSheetId="15" hidden="1">'3-3市本级国有资本经营收入预算情况表'!$A$3:$E$36</definedName>
    <definedName name="_xlnm._FilterDatabase" localSheetId="16" hidden="1">'3-4市本级国有资本经营支出预算情况表（公开到项级）'!$A$3:$E$22</definedName>
    <definedName name="_xlnm._FilterDatabase" localSheetId="21" hidden="1">'4-3市本级社会保险基金收入预算情况表'!$A$3:$E$38</definedName>
    <definedName name="_xlnm._FilterDatabase" localSheetId="4" hidden="1">'1-5市本级一般公共预算基本支出情况表（公开到款级）'!$A$3:$B$31</definedName>
    <definedName name="_xlnm._FilterDatabase" localSheetId="5" hidden="1">'1-6一般公共预算支出表（州（市）对下转移支付项目）'!$A$3:$E$42</definedName>
    <definedName name="_xlnm._FilterDatabase" localSheetId="12" hidden="1">'2-5市本级政府性基金支出表（州（市）对下转移支付）'!$A$3:$E$17</definedName>
    <definedName name="_lst_r_地方财政预算表2015年全省汇总_10_科目编码名称">[2]_ESList!$A$1:$A$27</definedName>
    <definedName name="_xlnm.Print_Area" localSheetId="0">'1-1曲靖市一般公共预算收入情况表'!$B$1:$E$39</definedName>
    <definedName name="_xlnm.Print_Area" localSheetId="1">'1-2曲靖市一般公共预算支出情况表'!$B$1:$E$38</definedName>
    <definedName name="_xlnm.Print_Area" localSheetId="2">'1-3市本级一般公共预算收入情况表'!$B$1:$E$40</definedName>
    <definedName name="_xlnm.Print_Area" localSheetId="3">'1-4市本级一般公共预算支出情况表（公开到项级）'!$B$1:$E$1310</definedName>
    <definedName name="_xlnm.Print_Area" localSheetId="5">'1-6一般公共预算支出表（州（市）对下转移支付项目）'!$A$1:$C$136</definedName>
    <definedName name="_xlnm.Print_Area" localSheetId="6">'1-7曲靖市分地区税收返还和转移支付预算表'!$A$1:$D$15</definedName>
    <definedName name="_xlnm.Print_Area" localSheetId="8">'2-1曲靖市政府性基金预算收入情况表'!$B$1:$E$37</definedName>
    <definedName name="_xlnm.Print_Area" localSheetId="9">'2-2曲靖市政府性基金预算支出情况表'!$B$1:$E$343</definedName>
    <definedName name="_xlnm.Print_Area" localSheetId="10">'2-3市本级政府性基金预算收入情况表'!$B$1:$E$37</definedName>
    <definedName name="_xlnm.Print_Area" localSheetId="11">'2-4市本级政府性基金预算支出情况表（公开到项级）'!$B$1:$E$344</definedName>
    <definedName name="_xlnm.Print_Area" localSheetId="12">'2-5市本级政府性基金支出表（州（市）对下转移支付）'!$A$1:$D$15</definedName>
    <definedName name="_xlnm.Print_Titles" localSheetId="0">'1-1曲靖市一般公共预算收入情况表'!$1:$3</definedName>
    <definedName name="_xlnm.Print_Titles" localSheetId="1">'1-2曲靖市一般公共预算支出情况表'!$1:$3</definedName>
    <definedName name="_xlnm.Print_Titles" localSheetId="2">'1-3市本级一般公共预算收入情况表'!$1:$3</definedName>
    <definedName name="_xlnm.Print_Titles" localSheetId="3">'1-4市本级一般公共预算支出情况表（公开到项级）'!$1:$3</definedName>
    <definedName name="_xlnm.Print_Titles" localSheetId="5">'1-6一般公共预算支出表（州（市）对下转移支付项目）'!$1:$3</definedName>
    <definedName name="_xlnm.Print_Titles" localSheetId="6">'1-7曲靖市分地区税收返还和转移支付预算表'!$1:$3</definedName>
    <definedName name="_xlnm.Print_Titles" localSheetId="8">'2-1曲靖市政府性基金预算收入情况表'!$1:$3</definedName>
    <definedName name="_xlnm.Print_Titles" localSheetId="9">'2-2曲靖市政府性基金预算支出情况表'!$1:$3</definedName>
    <definedName name="_xlnm.Print_Titles" localSheetId="10">'2-3市本级政府性基金预算收入情况表'!$1:$3</definedName>
    <definedName name="_xlnm.Print_Titles" localSheetId="11">'2-4市本级政府性基金预算支出情况表（公开到项级）'!$1:$3</definedName>
    <definedName name="_xlnm.Print_Titles" localSheetId="12">'2-5市本级政府性基金支出表（州（市）对下转移支付）'!$1:$3</definedName>
    <definedName name="专项收入年初预算数" localSheetId="1">#REF!</definedName>
    <definedName name="专项收入年初预算数">#REF!</definedName>
    <definedName name="专项收入全年预计数" localSheetId="1">#REF!</definedName>
    <definedName name="专项收入全年预计数">#REF!</definedName>
    <definedName name="_xlnm.Print_Area" localSheetId="13">'3-1曲靖市国有资本经营收入预算情况表'!$A$1:$D$46</definedName>
    <definedName name="_xlnm.Print_Titles" localSheetId="13">'3-1曲靖市国有资本经营收入预算情况表'!$1:$3</definedName>
    <definedName name="专项收入年初预算数" localSheetId="13">#REF!</definedName>
    <definedName name="专项收入全年预计数" localSheetId="13">#REF!</definedName>
    <definedName name="_xlnm.Print_Area" localSheetId="14">'3-2曲靖市国有资本经营支出预算情况表'!$A$1:$D$30</definedName>
    <definedName name="_xlnm.Print_Titles" localSheetId="14">'3-2曲靖市国有资本经营支出预算情况表'!$1:$3</definedName>
    <definedName name="专项收入年初预算数" localSheetId="14">#REF!</definedName>
    <definedName name="专项收入全年预计数" localSheetId="14">#REF!</definedName>
    <definedName name="_xlnm.Print_Area" localSheetId="15">'3-3市本级国有资本经营收入预算情况表'!$A$1:$D$36</definedName>
    <definedName name="_xlnm.Print_Titles" localSheetId="15">'3-3市本级国有资本经营收入预算情况表'!$1:$3</definedName>
    <definedName name="专项收入年初预算数" localSheetId="15">#REF!</definedName>
    <definedName name="专项收入全年预计数" localSheetId="15">#REF!</definedName>
    <definedName name="_xlnm.Print_Area" localSheetId="16">'3-4市本级国有资本经营支出预算情况表（公开到项级）'!$A$1:$D$22</definedName>
    <definedName name="专项收入年初预算数" localSheetId="16">#REF!</definedName>
    <definedName name="专项收入全年预计数" localSheetId="16">#REF!</definedName>
    <definedName name="专项收入年初预算数" localSheetId="31">#REF!</definedName>
    <definedName name="专项收入全年预计数" localSheetId="31">#REF!</definedName>
    <definedName name="_xlnm.Print_Area" localSheetId="31">'6-1重大政策和重点项目绩效目标表'!#REF!</definedName>
    <definedName name="专项收入年初预算数" localSheetId="32">#REF!</definedName>
    <definedName name="专项收入全年预计数" localSheetId="32">#REF!</definedName>
    <definedName name="专项收入年初预算数" localSheetId="17">#REF!</definedName>
    <definedName name="专项收入全年预计数" localSheetId="17">#REF!</definedName>
    <definedName name="专项收入年初预算数" localSheetId="18">#REF!</definedName>
    <definedName name="专项收入全年预计数" localSheetId="18">#REF!</definedName>
    <definedName name="专项收入年初预算数" localSheetId="7">#REF!</definedName>
    <definedName name="专项收入全年预计数" localSheetId="7">#REF!</definedName>
    <definedName name="专项收入年初预算数" localSheetId="4">#REF!</definedName>
    <definedName name="专项收入全年预计数" localSheetId="4">#REF!</definedName>
    <definedName name="_xlnm.Print_Area" localSheetId="4">'1-5市本级一般公共预算基本支出情况表（公开到款级）'!$A$1:$B$35</definedName>
    <definedName name="_xlnm.Print_Titles" localSheetId="4">'1-5市本级一般公共预算基本支出情况表（公开到款级）'!$1:$3</definedName>
    <definedName name="专项收入年初预算数" localSheetId="23">#REF!</definedName>
    <definedName name="专项收入全年预计数" localSheetId="23">#REF!</definedName>
    <definedName name="专项收入年初预算数" localSheetId="24">#REF!</definedName>
    <definedName name="专项收入全年预计数" localSheetId="24">#REF!</definedName>
    <definedName name="专项收入年初预算数" localSheetId="25">#REF!</definedName>
    <definedName name="专项收入全年预计数" localSheetId="25">#REF!</definedName>
    <definedName name="专项收入年初预算数" localSheetId="26">#REF!</definedName>
    <definedName name="专项收入全年预计数" localSheetId="26">#REF!</definedName>
    <definedName name="专项收入年初预算数" localSheetId="27">#REF!</definedName>
    <definedName name="专项收入全年预计数" localSheetId="27">#REF!</definedName>
    <definedName name="专项收入年初预算数" localSheetId="28">#REF!</definedName>
    <definedName name="专项收入全年预计数" localSheetId="28">#REF!</definedName>
    <definedName name="专项收入年初预算数" localSheetId="29">#REF!</definedName>
    <definedName name="专项收入全年预计数" localSheetId="29">#REF!</definedName>
    <definedName name="专项收入年初预算数" localSheetId="30">#REF!</definedName>
    <definedName name="专项收入全年预计数" localSheetId="30">#REF!</definedName>
    <definedName name="_xlnm._FilterDatabase" localSheetId="19" hidden="1">'4-1曲靖市社会保险基金收入预算情况表'!$A$3:$E$3</definedName>
    <definedName name="_lst_r_地方财政预算表2015年全省汇总_10_科目编码名称" localSheetId="19">[1]_ESList!$A$1:$A$27</definedName>
    <definedName name="_xlnm.Print_Area" localSheetId="19">'4-1曲靖市社会保险基金收入预算情况表'!$A$1:$D$38</definedName>
    <definedName name="_xlnm.Print_Titles" localSheetId="19">'4-1曲靖市社会保险基金收入预算情况表'!$1:$3</definedName>
    <definedName name="专项收入年初预算数" localSheetId="19">#REF!</definedName>
    <definedName name="专项收入全年预计数" localSheetId="19">#REF!</definedName>
    <definedName name="_xlnm._FilterDatabase" localSheetId="20" hidden="1">'4-2曲靖市社会保险基金支出预算情况表'!$A$3:$E$22</definedName>
    <definedName name="_lst_r_地方财政预算表2015年全省汇总_10_科目编码名称" localSheetId="20">[1]_ESList!$A$1:$A$27</definedName>
    <definedName name="_xlnm.Print_Area" localSheetId="20">'4-2曲靖市社会保险基金支出预算情况表'!$A$1:$D$22</definedName>
    <definedName name="专项收入年初预算数" localSheetId="20">#REF!</definedName>
    <definedName name="专项收入全年预计数" localSheetId="20">#REF!</definedName>
    <definedName name="_lst_r_地方财政预算表2015年全省汇总_10_科目编码名称" localSheetId="21">[1]_ESList!$A$1:$A$27</definedName>
    <definedName name="_xlnm.Print_Area" localSheetId="21">'4-3市本级社会保险基金收入预算情况表'!$A$1:$D$38</definedName>
    <definedName name="_xlnm.Print_Titles" localSheetId="21">'4-3市本级社会保险基金收入预算情况表'!$1:$3</definedName>
    <definedName name="专项收入年初预算数" localSheetId="21">#REF!</definedName>
    <definedName name="专项收入全年预计数" localSheetId="21">#REF!</definedName>
    <definedName name="_xlnm._FilterDatabase" localSheetId="22" hidden="1">'4-4市本级社会保险基金支出预算情况表'!$A$3:$F$22</definedName>
    <definedName name="_lst_r_地方财政预算表2015年全省汇总_10_科目编码名称" localSheetId="22">[1]_ESList!$A$1:$A$27</definedName>
    <definedName name="_xlnm.Print_Area" localSheetId="22">'4-4市本级社会保险基金支出预算情况表'!$A$1:$D$22</definedName>
    <definedName name="专项收入年初预算数" localSheetId="22">#REF!</definedName>
    <definedName name="专项收入全年预计数" localSheetId="22">#REF!</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<sst xmlns="http://schemas.openxmlformats.org/spreadsheetml/2006/main" count="4305" uniqueCount="2406">
  <si>
    <t>1-1  2025年曲靖市一般公共预算收入情况表</t>
  </si>
  <si>
    <t>单位：万元</t>
  </si>
  <si>
    <t>科目编码</t>
  </si>
  <si>
    <t>项目</t>
  </si>
  <si>
    <t>2024年执行数</t>
  </si>
  <si>
    <t>2025年预算数</t>
  </si>
  <si>
    <t>预算数比上年执行数增长%</t>
  </si>
  <si>
    <t>打印</t>
  </si>
  <si>
    <t>一、税收收入</t>
  </si>
  <si>
    <t>增值税</t>
  </si>
  <si>
    <t>企业所得税</t>
  </si>
  <si>
    <t>个人所得税</t>
  </si>
  <si>
    <t>资源税</t>
  </si>
  <si>
    <t>城市维护建设税</t>
  </si>
  <si>
    <t>房产税</t>
  </si>
  <si>
    <t>印花税</t>
  </si>
  <si>
    <t>城镇土地使用税</t>
  </si>
  <si>
    <t>土地增值税</t>
  </si>
  <si>
    <t>车船税</t>
  </si>
  <si>
    <t>耕地占用税</t>
  </si>
  <si>
    <t>契税</t>
  </si>
  <si>
    <t>烟叶税</t>
  </si>
  <si>
    <t>环境保护税</t>
  </si>
  <si>
    <t>其他税收收入</t>
  </si>
  <si>
    <t>二、非税收入</t>
  </si>
  <si>
    <t>专项收入</t>
  </si>
  <si>
    <t>行政事业性收费收入</t>
  </si>
  <si>
    <t>罚没收入</t>
  </si>
  <si>
    <t>国有资本经营收入</t>
  </si>
  <si>
    <t>国有资源（资产）有偿使用收入</t>
  </si>
  <si>
    <t>捐赠收入</t>
  </si>
  <si>
    <t>政府住房基金收入</t>
  </si>
  <si>
    <t>其他收入</t>
  </si>
  <si>
    <t>全市地方一般公共预算收入</t>
  </si>
  <si>
    <t>转移性收入</t>
  </si>
  <si>
    <t xml:space="preserve">   返还性收入</t>
  </si>
  <si>
    <t xml:space="preserve">   转移支付收入</t>
  </si>
  <si>
    <t xml:space="preserve">   上年结余收入</t>
  </si>
  <si>
    <t xml:space="preserve">   调入资金</t>
  </si>
  <si>
    <t xml:space="preserve">   地方政府一般债务转贷收入</t>
  </si>
  <si>
    <t xml:space="preserve">   接受其他地区援助收入</t>
  </si>
  <si>
    <t xml:space="preserve">   动用预算稳定调节基金</t>
  </si>
  <si>
    <t>各项收入合计</t>
  </si>
  <si>
    <t>1-2  2025年曲靖市一般公共预算支出情况表</t>
  </si>
  <si>
    <t>201</t>
  </si>
  <si>
    <t>一、一般公共服务</t>
  </si>
  <si>
    <t>202</t>
  </si>
  <si>
    <t>二、外交支出</t>
  </si>
  <si>
    <t>203</t>
  </si>
  <si>
    <t>三、国防支出</t>
  </si>
  <si>
    <t>204</t>
  </si>
  <si>
    <t>四、公共安全支出</t>
  </si>
  <si>
    <t>205</t>
  </si>
  <si>
    <t>五、教育支出</t>
  </si>
  <si>
    <t>206</t>
  </si>
  <si>
    <t>六、科学技术支出</t>
  </si>
  <si>
    <t>207</t>
  </si>
  <si>
    <t>七、文化旅游体育与传媒支出</t>
  </si>
  <si>
    <t>208</t>
  </si>
  <si>
    <t>八、社会保障和就业支出</t>
  </si>
  <si>
    <t>210</t>
  </si>
  <si>
    <t>九、卫生健康支出</t>
  </si>
  <si>
    <t>211</t>
  </si>
  <si>
    <t>十、节能环保支出</t>
  </si>
  <si>
    <t>212</t>
  </si>
  <si>
    <t>十一、城乡社区支出</t>
  </si>
  <si>
    <t>213</t>
  </si>
  <si>
    <t>十二、农林水支出</t>
  </si>
  <si>
    <t>214</t>
  </si>
  <si>
    <t>十三、交通运输支出</t>
  </si>
  <si>
    <t>215</t>
  </si>
  <si>
    <t>十四、资源勘探工业信息等支出</t>
  </si>
  <si>
    <t>216</t>
  </si>
  <si>
    <t>十五、商业服务业等支出</t>
  </si>
  <si>
    <t>217</t>
  </si>
  <si>
    <t>十六、金融支出</t>
  </si>
  <si>
    <t>219</t>
  </si>
  <si>
    <t>十七、援助其他地区支出</t>
  </si>
  <si>
    <t>220</t>
  </si>
  <si>
    <t>十八、自然资源海洋气象等支出</t>
  </si>
  <si>
    <t>221</t>
  </si>
  <si>
    <t>十九、住房保障支出</t>
  </si>
  <si>
    <t>222</t>
  </si>
  <si>
    <t>二十、粮油物资储备支出</t>
  </si>
  <si>
    <t>224</t>
  </si>
  <si>
    <t>二十一、灾害防治及应急管理支出</t>
  </si>
  <si>
    <t>227</t>
  </si>
  <si>
    <t>二十二、预备费</t>
  </si>
  <si>
    <t>232</t>
  </si>
  <si>
    <t>二十三、债务付息支出</t>
  </si>
  <si>
    <t>233</t>
  </si>
  <si>
    <t>二十四、债务发行费用支出</t>
  </si>
  <si>
    <t>229</t>
  </si>
  <si>
    <t>二十五、其他支出</t>
  </si>
  <si>
    <t>全市一般公共预算支出</t>
  </si>
  <si>
    <t>转移性支出</t>
  </si>
  <si>
    <t xml:space="preserve">    上解支出</t>
  </si>
  <si>
    <t xml:space="preserve">    调出资金</t>
  </si>
  <si>
    <t xml:space="preserve">    安排预算稳定调节基金</t>
  </si>
  <si>
    <t xml:space="preserve">    补充预算周转金</t>
  </si>
  <si>
    <t>地方政府一般债务还本支出</t>
  </si>
  <si>
    <t>年终结转</t>
  </si>
  <si>
    <t>各项支出合计</t>
  </si>
  <si>
    <t>1-3  2025年曲靖市市本级一般公共预算收入情况表</t>
  </si>
  <si>
    <t>101</t>
  </si>
  <si>
    <t>10101</t>
  </si>
  <si>
    <t>10104</t>
  </si>
  <si>
    <t>10106</t>
  </si>
  <si>
    <t>10107</t>
  </si>
  <si>
    <t>10109</t>
  </si>
  <si>
    <t>10110</t>
  </si>
  <si>
    <t>10111</t>
  </si>
  <si>
    <t>10112</t>
  </si>
  <si>
    <t>10113</t>
  </si>
  <si>
    <t>10114</t>
  </si>
  <si>
    <t>10118</t>
  </si>
  <si>
    <t>10119</t>
  </si>
  <si>
    <t>10120</t>
  </si>
  <si>
    <t>10121</t>
  </si>
  <si>
    <r>
      <rPr>
        <sz val="14"/>
        <rFont val="宋体"/>
        <charset val="134"/>
      </rPr>
      <t>10199</t>
    </r>
  </si>
  <si>
    <t>103</t>
  </si>
  <si>
    <t>10302</t>
  </si>
  <si>
    <t>10304</t>
  </si>
  <si>
    <t>10305</t>
  </si>
  <si>
    <t>10306</t>
  </si>
  <si>
    <t>10307</t>
  </si>
  <si>
    <t>10308</t>
  </si>
  <si>
    <t>10309</t>
  </si>
  <si>
    <t>10399</t>
  </si>
  <si>
    <t>市本级地方一般公共预算收入</t>
  </si>
  <si>
    <t xml:space="preserve">   上解收入</t>
  </si>
  <si>
    <t>1-4 2025年曲靖市市本级一般公共预算支出情况表</t>
  </si>
  <si>
    <t>类-款-项</t>
  </si>
  <si>
    <t>人大事务</t>
  </si>
  <si>
    <t>行政运行</t>
  </si>
  <si>
    <t>一般行政管理事务</t>
  </si>
  <si>
    <t>机关服务</t>
  </si>
  <si>
    <t>人大会议</t>
  </si>
  <si>
    <t>人大立法</t>
  </si>
  <si>
    <t>人大监督</t>
  </si>
  <si>
    <t>人大代表履职能力提升</t>
  </si>
  <si>
    <t>代表工作</t>
  </si>
  <si>
    <t>人大信访工作</t>
  </si>
  <si>
    <t>事业运行</t>
  </si>
  <si>
    <t>其他人大事务支出</t>
  </si>
  <si>
    <t>政协事务</t>
  </si>
  <si>
    <t>政协会议</t>
  </si>
  <si>
    <t>委员视察</t>
  </si>
  <si>
    <t>参政议政</t>
  </si>
  <si>
    <t>其他政协事务支出</t>
  </si>
  <si>
    <t>政府办公厅(室)及相关机构事务</t>
  </si>
  <si>
    <t>专项服务</t>
  </si>
  <si>
    <t>专项业务及机关事务管理</t>
  </si>
  <si>
    <t>政务公开审批</t>
  </si>
  <si>
    <t>参事事务</t>
  </si>
  <si>
    <t>其他政府办公厅（室）及相关机构事务支出</t>
  </si>
  <si>
    <t>发展与改革事务</t>
  </si>
  <si>
    <t>战略规划与实施</t>
  </si>
  <si>
    <t>日常经济运行调节</t>
  </si>
  <si>
    <t>社会事业发展规划</t>
  </si>
  <si>
    <t>经济体制改革研究</t>
  </si>
  <si>
    <t>物价管理</t>
  </si>
  <si>
    <t>其他发展与改革事务支出</t>
  </si>
  <si>
    <t>统计信息事务</t>
  </si>
  <si>
    <t>信息事务</t>
  </si>
  <si>
    <t>专项统计业务</t>
  </si>
  <si>
    <t>统计管理</t>
  </si>
  <si>
    <t>专项普查活动</t>
  </si>
  <si>
    <t>统计抽样调查</t>
  </si>
  <si>
    <t>其他统计信息事务支出</t>
  </si>
  <si>
    <t>财政事务</t>
  </si>
  <si>
    <t>预算改革业务</t>
  </si>
  <si>
    <t>财政国库业务</t>
  </si>
  <si>
    <t>财政监察</t>
  </si>
  <si>
    <t>信息化建设</t>
  </si>
  <si>
    <t>财政委托业务支出</t>
  </si>
  <si>
    <t>其他财政事务支出</t>
  </si>
  <si>
    <t>税收事务</t>
  </si>
  <si>
    <t>税收业务</t>
  </si>
  <si>
    <t>其他税收事务支出</t>
  </si>
  <si>
    <t>审计事务</t>
  </si>
  <si>
    <t>审计业务</t>
  </si>
  <si>
    <t>审计管理</t>
  </si>
  <si>
    <t>其他审计事务支出</t>
  </si>
  <si>
    <t>海关事务</t>
  </si>
  <si>
    <t>缉私办案</t>
  </si>
  <si>
    <t>口岸管理</t>
  </si>
  <si>
    <t>海关关务</t>
  </si>
  <si>
    <t>关税征管</t>
  </si>
  <si>
    <t>海关监管</t>
  </si>
  <si>
    <t>检验检疫</t>
  </si>
  <si>
    <t>其他海关事务支出</t>
  </si>
  <si>
    <t>纪检监察事务</t>
  </si>
  <si>
    <t>大案要案查处</t>
  </si>
  <si>
    <t>派驻派出机构</t>
  </si>
  <si>
    <t>巡视工作</t>
  </si>
  <si>
    <t>其他纪检监察事务支出</t>
  </si>
  <si>
    <t>商贸事务</t>
  </si>
  <si>
    <t>对外贸易管理</t>
  </si>
  <si>
    <t>国际经济合作</t>
  </si>
  <si>
    <t>外资管理</t>
  </si>
  <si>
    <t>国内贸易管理</t>
  </si>
  <si>
    <t>招商引资</t>
  </si>
  <si>
    <t>其他商贸事务支出</t>
  </si>
  <si>
    <t>知识产权事务</t>
  </si>
  <si>
    <t>专利审批</t>
  </si>
  <si>
    <t>产权战略与规划</t>
  </si>
  <si>
    <t>国际合作与交流</t>
  </si>
  <si>
    <t>知识产权宏观管理</t>
  </si>
  <si>
    <t>商标管理</t>
  </si>
  <si>
    <t>原产地地理标志管理</t>
  </si>
  <si>
    <t>其他知识产权事务支出</t>
  </si>
  <si>
    <t>民族事务</t>
  </si>
  <si>
    <t>民族工作专项</t>
  </si>
  <si>
    <t>其他民族事务支出</t>
  </si>
  <si>
    <t>港澳台事务</t>
  </si>
  <si>
    <t>港澳事务</t>
  </si>
  <si>
    <t>台湾事务</t>
  </si>
  <si>
    <t>其他港澳台事务支出</t>
  </si>
  <si>
    <t>档案事务</t>
  </si>
  <si>
    <t>档案馆</t>
  </si>
  <si>
    <t>其他档案事务支出</t>
  </si>
  <si>
    <t>民主党派及工商联事务</t>
  </si>
  <si>
    <t>其他民主党派及工商联事务支出</t>
  </si>
  <si>
    <t>群众团体事务</t>
  </si>
  <si>
    <t>工会事务</t>
  </si>
  <si>
    <t>其他群众团体事务支出</t>
  </si>
  <si>
    <t>党委办公厅（室）及相关机构事务</t>
  </si>
  <si>
    <t>专项业务</t>
  </si>
  <si>
    <t>其他党委办公厅（室）及相关机构事务支出</t>
  </si>
  <si>
    <t>组织事务</t>
  </si>
  <si>
    <t>公务员事务</t>
  </si>
  <si>
    <t>其他组织事务支出</t>
  </si>
  <si>
    <t>宣传事务</t>
  </si>
  <si>
    <t>宣传管理</t>
  </si>
  <si>
    <t>其他宣传事务支出</t>
  </si>
  <si>
    <t>统战事务</t>
  </si>
  <si>
    <t>宗教事务</t>
  </si>
  <si>
    <t>华侨事务</t>
  </si>
  <si>
    <t>其他统战事务支出</t>
  </si>
  <si>
    <t>对外联络事务</t>
  </si>
  <si>
    <t>其他对外联络事务支出</t>
  </si>
  <si>
    <t>其他共产党事务支出</t>
  </si>
  <si>
    <t>网信事务</t>
  </si>
  <si>
    <t>信息安全事务</t>
  </si>
  <si>
    <t>其他网信事务支出</t>
  </si>
  <si>
    <t>市场监督管理事务</t>
  </si>
  <si>
    <t>经营主体管理★</t>
  </si>
  <si>
    <t>市场秩序执法</t>
  </si>
  <si>
    <t>质量基础</t>
  </si>
  <si>
    <t>药品事务</t>
  </si>
  <si>
    <t>医疗器械事务</t>
  </si>
  <si>
    <t>化妆品事务</t>
  </si>
  <si>
    <t>质量安全监管</t>
  </si>
  <si>
    <t>食品安全监管</t>
  </si>
  <si>
    <t>其他市场监督管理事务</t>
  </si>
  <si>
    <t>社会工作事务</t>
  </si>
  <si>
    <t>其他社会工作事务支出</t>
  </si>
  <si>
    <t>信访事务</t>
  </si>
  <si>
    <t>信访业务</t>
  </si>
  <si>
    <t>事业运行▲</t>
  </si>
  <si>
    <t>其他信访事务支出</t>
  </si>
  <si>
    <t>数据事务▲</t>
  </si>
  <si>
    <t>行政运行▲</t>
  </si>
  <si>
    <t>一般行政管理事务▲</t>
  </si>
  <si>
    <t>机关服务▲</t>
  </si>
  <si>
    <t>其他数据事务支出▲</t>
  </si>
  <si>
    <t>其他一般公共服务支出</t>
  </si>
  <si>
    <t>国家赔偿费用支出</t>
  </si>
  <si>
    <t>对外合作与交流</t>
  </si>
  <si>
    <t>其他外交支出</t>
  </si>
  <si>
    <t>军费</t>
  </si>
  <si>
    <t>现役部队</t>
  </si>
  <si>
    <t>预备役部队</t>
  </si>
  <si>
    <t>其他军费支出</t>
  </si>
  <si>
    <t>国防科研事业</t>
  </si>
  <si>
    <t>专项工程</t>
  </si>
  <si>
    <t>国防动员</t>
  </si>
  <si>
    <t>兵役征集</t>
  </si>
  <si>
    <t>经济动员</t>
  </si>
  <si>
    <t>人民防空</t>
  </si>
  <si>
    <t>交通战备</t>
  </si>
  <si>
    <t>民兵</t>
  </si>
  <si>
    <t>边海防</t>
  </si>
  <si>
    <t>其他国防动员支出</t>
  </si>
  <si>
    <t>其他国防支出</t>
  </si>
  <si>
    <t>武装警察部队</t>
  </si>
  <si>
    <t>其他武装警察部队支出</t>
  </si>
  <si>
    <t>公安</t>
  </si>
  <si>
    <t>执法办案</t>
  </si>
  <si>
    <t>特别业务</t>
  </si>
  <si>
    <t>特勤业务</t>
  </si>
  <si>
    <t>移民事务</t>
  </si>
  <si>
    <t>其他公安支出</t>
  </si>
  <si>
    <t>国家安全</t>
  </si>
  <si>
    <t>安全业务</t>
  </si>
  <si>
    <t>其他国家安全支出</t>
  </si>
  <si>
    <t>检察</t>
  </si>
  <si>
    <t>“两房”建设</t>
  </si>
  <si>
    <t>检察监督</t>
  </si>
  <si>
    <t>其他检察支出</t>
  </si>
  <si>
    <t>法院</t>
  </si>
  <si>
    <t>案件审判</t>
  </si>
  <si>
    <t>案件执行</t>
  </si>
  <si>
    <t>“两庭”建设</t>
  </si>
  <si>
    <t>其他法院支出</t>
  </si>
  <si>
    <t>司法</t>
  </si>
  <si>
    <t>基层司法业务</t>
  </si>
  <si>
    <t>普法宣传</t>
  </si>
  <si>
    <t>律师管理</t>
  </si>
  <si>
    <t>公共法律服务</t>
  </si>
  <si>
    <t>国家统一法律职业资格考试</t>
  </si>
  <si>
    <t>社区矫正</t>
  </si>
  <si>
    <t>法治建设</t>
  </si>
  <si>
    <t>其他司法支出</t>
  </si>
  <si>
    <t>监狱</t>
  </si>
  <si>
    <t>罪犯生活及医疗卫生</t>
  </si>
  <si>
    <t>监狱业务及罪犯改造</t>
  </si>
  <si>
    <t>狱政设施建设</t>
  </si>
  <si>
    <t>其他监狱支出</t>
  </si>
  <si>
    <t>强制隔离戒毒</t>
  </si>
  <si>
    <t>强制隔离戒毒人员生活</t>
  </si>
  <si>
    <t>强制隔离戒毒人员教育</t>
  </si>
  <si>
    <t>所政设施建设</t>
  </si>
  <si>
    <t>其他强制隔离戒毒支出</t>
  </si>
  <si>
    <t>国家保密</t>
  </si>
  <si>
    <t>保密技术</t>
  </si>
  <si>
    <t>保密管理</t>
  </si>
  <si>
    <t>其他国家保密支出</t>
  </si>
  <si>
    <t>缉私警察</t>
  </si>
  <si>
    <t>缉私业务</t>
  </si>
  <si>
    <t>其他缉私警察支出</t>
  </si>
  <si>
    <t>其他公共安全支出</t>
  </si>
  <si>
    <t>国家司法救助支出</t>
  </si>
  <si>
    <t>教育管理事务</t>
  </si>
  <si>
    <t>其他教育管理事务支出</t>
  </si>
  <si>
    <t>普通教育</t>
  </si>
  <si>
    <t>学前教育</t>
  </si>
  <si>
    <t>小学教育</t>
  </si>
  <si>
    <t>初中教育</t>
  </si>
  <si>
    <t>高中教育</t>
  </si>
  <si>
    <t>高等教育</t>
  </si>
  <si>
    <t>其他普通教育支出</t>
  </si>
  <si>
    <t>职业教育</t>
  </si>
  <si>
    <t>初等职业教育</t>
  </si>
  <si>
    <t>中等职业教育</t>
  </si>
  <si>
    <t>技校教育</t>
  </si>
  <si>
    <t>高等职业教育</t>
  </si>
  <si>
    <t>其他职业教育支出</t>
  </si>
  <si>
    <t>成人教育</t>
  </si>
  <si>
    <t>成人初等教育</t>
  </si>
  <si>
    <t>成人中等教育</t>
  </si>
  <si>
    <t>成人高等教育</t>
  </si>
  <si>
    <t>成人广播电视教育</t>
  </si>
  <si>
    <t>其他成人教育支出</t>
  </si>
  <si>
    <t>广播电视教育</t>
  </si>
  <si>
    <t>广播电视学校</t>
  </si>
  <si>
    <t>教育电视台</t>
  </si>
  <si>
    <t>其他广播电视教育支出</t>
  </si>
  <si>
    <t>留学教育</t>
  </si>
  <si>
    <t>出国留学教育</t>
  </si>
  <si>
    <t>来华留学教育</t>
  </si>
  <si>
    <t>其他留学教育支出</t>
  </si>
  <si>
    <t>特殊教育</t>
  </si>
  <si>
    <t>特殊学校教育</t>
  </si>
  <si>
    <t>专门学校教育★</t>
  </si>
  <si>
    <t>其他特殊教育支出</t>
  </si>
  <si>
    <t>进修及培训</t>
  </si>
  <si>
    <t>教师进修</t>
  </si>
  <si>
    <t>干部教育</t>
  </si>
  <si>
    <t>培训支出</t>
  </si>
  <si>
    <t>退役士兵能力提升</t>
  </si>
  <si>
    <t>其他进修及培训</t>
  </si>
  <si>
    <t>教育费附加安排的支出</t>
  </si>
  <si>
    <t>农村中小学校舍建设</t>
  </si>
  <si>
    <t>农村中小学教学设施</t>
  </si>
  <si>
    <t>城市中小学校舍建设</t>
  </si>
  <si>
    <t>城市中小学教学设施</t>
  </si>
  <si>
    <t>中等职业学校教学设施</t>
  </si>
  <si>
    <t>其他教育费附加安排的支出</t>
  </si>
  <si>
    <t>其他教育支出</t>
  </si>
  <si>
    <t>科学技术管理事务</t>
  </si>
  <si>
    <t>其他科学技术管理事务支出</t>
  </si>
  <si>
    <t>基础研究</t>
  </si>
  <si>
    <t>机构运行</t>
  </si>
  <si>
    <t>自然科学基金</t>
  </si>
  <si>
    <t>实验室及相关设施</t>
  </si>
  <si>
    <t>重大科学工程</t>
  </si>
  <si>
    <t>专项基础科研</t>
  </si>
  <si>
    <t>专项技术基础</t>
  </si>
  <si>
    <t>科技人才队伍建设</t>
  </si>
  <si>
    <t>其他基础研究支出</t>
  </si>
  <si>
    <t>应用研究</t>
  </si>
  <si>
    <t>社会公益研究</t>
  </si>
  <si>
    <t>高技术研究</t>
  </si>
  <si>
    <t>专项科研试制</t>
  </si>
  <si>
    <t>其他应用研究支出</t>
  </si>
  <si>
    <t>技术研究与开发</t>
  </si>
  <si>
    <t>科技成果转化与扩散</t>
  </si>
  <si>
    <t>共性技术研究与开发</t>
  </si>
  <si>
    <t>其他技术研究与开发支出</t>
  </si>
  <si>
    <t>科技条件与服务</t>
  </si>
  <si>
    <t>技术创新服务体系</t>
  </si>
  <si>
    <t>科技条件专项</t>
  </si>
  <si>
    <t>其他科技条件与服务支出</t>
  </si>
  <si>
    <t>社会科学</t>
  </si>
  <si>
    <t>社会科学研究机构</t>
  </si>
  <si>
    <t>社会科学研究</t>
  </si>
  <si>
    <t>社科基金支出</t>
  </si>
  <si>
    <t>其他社会科学支出</t>
  </si>
  <si>
    <t>科学技术普及</t>
  </si>
  <si>
    <t>科普活动</t>
  </si>
  <si>
    <t>青少年科技活动</t>
  </si>
  <si>
    <t>学术交流活动</t>
  </si>
  <si>
    <t>科技馆站</t>
  </si>
  <si>
    <t>其他科学技术普及支出</t>
  </si>
  <si>
    <t>科技交流与合作</t>
  </si>
  <si>
    <t>国际交流与合作</t>
  </si>
  <si>
    <t>重大科技合作项目</t>
  </si>
  <si>
    <t>其他科技交流与合作支出</t>
  </si>
  <si>
    <t>科技重大项目</t>
  </si>
  <si>
    <t>科技重大专项</t>
  </si>
  <si>
    <t>重点研发计划</t>
  </si>
  <si>
    <t>其他科技重大项目</t>
  </si>
  <si>
    <t>其他科学技术支出</t>
  </si>
  <si>
    <t>科技奖励</t>
  </si>
  <si>
    <t>核应急</t>
  </si>
  <si>
    <t>转制科研机构</t>
  </si>
  <si>
    <t>文化和旅游</t>
  </si>
  <si>
    <t>图书馆</t>
  </si>
  <si>
    <t>文化展示及纪念机构</t>
  </si>
  <si>
    <t>艺术表演场所</t>
  </si>
  <si>
    <t>艺术表演团体</t>
  </si>
  <si>
    <t>文化活动</t>
  </si>
  <si>
    <t>群众文化</t>
  </si>
  <si>
    <t>文化和旅游交流与合作</t>
  </si>
  <si>
    <t>文化创作与保护</t>
  </si>
  <si>
    <t>文化和旅游市场管理</t>
  </si>
  <si>
    <t>旅游宣传</t>
  </si>
  <si>
    <t>文化和旅游管理事务</t>
  </si>
  <si>
    <t>其他文化和旅游支出</t>
  </si>
  <si>
    <t>文物</t>
  </si>
  <si>
    <t>文物保护</t>
  </si>
  <si>
    <t>博物馆</t>
  </si>
  <si>
    <t>历史名城与古迹</t>
  </si>
  <si>
    <t>其他文物支出</t>
  </si>
  <si>
    <t>体育</t>
  </si>
  <si>
    <t>运动项目管理</t>
  </si>
  <si>
    <t>体育竞赛</t>
  </si>
  <si>
    <t>体育训练</t>
  </si>
  <si>
    <t>体育场馆</t>
  </si>
  <si>
    <t>群众体育</t>
  </si>
  <si>
    <t>体育交流与合作</t>
  </si>
  <si>
    <t>其他体育支出</t>
  </si>
  <si>
    <t>新闻出版电影</t>
  </si>
  <si>
    <t>新闻通讯</t>
  </si>
  <si>
    <t>出版发行</t>
  </si>
  <si>
    <t>版权管理</t>
  </si>
  <si>
    <t>电影</t>
  </si>
  <si>
    <t>其他新闻出版电影支出</t>
  </si>
  <si>
    <t>广播电视</t>
  </si>
  <si>
    <t>监测监管</t>
  </si>
  <si>
    <t>传输发射</t>
  </si>
  <si>
    <t>广播电视事务</t>
  </si>
  <si>
    <t>其他广播电视支出</t>
  </si>
  <si>
    <t>其他文化旅游体育与传媒支出</t>
  </si>
  <si>
    <t>宣传文化发展专项支出▼</t>
  </si>
  <si>
    <t>文化产业发展专项支出</t>
  </si>
  <si>
    <t>人力资源和社会保障管理事务</t>
  </si>
  <si>
    <t>综合业务管理</t>
  </si>
  <si>
    <t>劳动保障监察</t>
  </si>
  <si>
    <t>就业管理事务</t>
  </si>
  <si>
    <t>社会保险业务管理事务</t>
  </si>
  <si>
    <t>社会保险经办机构</t>
  </si>
  <si>
    <t>劳动关系和维权</t>
  </si>
  <si>
    <t>公共就业服务和职业技能鉴定机构</t>
  </si>
  <si>
    <t>劳动人事争议调解仲裁</t>
  </si>
  <si>
    <t>政府特殊津贴</t>
  </si>
  <si>
    <t>资助留学回国人员</t>
  </si>
  <si>
    <t>博士后日常经费</t>
  </si>
  <si>
    <t>引进人才费用</t>
  </si>
  <si>
    <t>其他人力资源和社会保障管理事务支出</t>
  </si>
  <si>
    <t>民政管理事务</t>
  </si>
  <si>
    <t>社会组织管理</t>
  </si>
  <si>
    <t>行政区划和地名管理</t>
  </si>
  <si>
    <t>基层政权建设和社区治理▼</t>
  </si>
  <si>
    <t>老龄事务▲</t>
  </si>
  <si>
    <t>其他民政管理事务支出</t>
  </si>
  <si>
    <t>补充全国社会保障基金</t>
  </si>
  <si>
    <t>用一般公共预算补充基金</t>
  </si>
  <si>
    <t>行政事业单位养老支出</t>
  </si>
  <si>
    <t>行政单位离退休</t>
  </si>
  <si>
    <t>事业单位离退休</t>
  </si>
  <si>
    <t>离退休人员管理机构</t>
  </si>
  <si>
    <t>机关事业单位基本养老保险缴费支出</t>
  </si>
  <si>
    <t>机关事业单位职业年金缴费支出</t>
  </si>
  <si>
    <t>对机关事业单位基本养老保险基金的补助</t>
  </si>
  <si>
    <t>对机关事业单位职业年金的补助</t>
  </si>
  <si>
    <t>其他行政事业单位养老支出</t>
  </si>
  <si>
    <t>企业改革补助</t>
  </si>
  <si>
    <t>企业关闭破产补助</t>
  </si>
  <si>
    <t>厂办大集体改革补助</t>
  </si>
  <si>
    <t>其他企业改革发展补助</t>
  </si>
  <si>
    <t>就业补助</t>
  </si>
  <si>
    <t>就业创业服务补助★</t>
  </si>
  <si>
    <t>职业培训补贴</t>
  </si>
  <si>
    <t>社会保险补贴</t>
  </si>
  <si>
    <t>公益性岗位补贴</t>
  </si>
  <si>
    <t>职业技能评价补贴★</t>
  </si>
  <si>
    <t>就业见习补贴</t>
  </si>
  <si>
    <t>高技能人才培养补助</t>
  </si>
  <si>
    <t>求职和创业补贴★</t>
  </si>
  <si>
    <t>其他就业补助支出</t>
  </si>
  <si>
    <t>抚恤</t>
  </si>
  <si>
    <t>死亡抚恤</t>
  </si>
  <si>
    <t>伤残抚恤</t>
  </si>
  <si>
    <t>在乡复员、退伍军人生活补助</t>
  </si>
  <si>
    <t>义务兵优待</t>
  </si>
  <si>
    <t>农村籍退役士兵老年生活补助</t>
  </si>
  <si>
    <t>光荣院</t>
  </si>
  <si>
    <t>褒扬纪念</t>
  </si>
  <si>
    <t>其他优抚支出</t>
  </si>
  <si>
    <t>退役安置</t>
  </si>
  <si>
    <t>退役士兵安置</t>
  </si>
  <si>
    <t>军队移交政府的离退休人员安置</t>
  </si>
  <si>
    <t>军队移交政府离退休干部管理机构</t>
  </si>
  <si>
    <t>退役士兵管理教育</t>
  </si>
  <si>
    <t>军队转业干部安置</t>
  </si>
  <si>
    <t>其他退役安置支出</t>
  </si>
  <si>
    <t>社会福利</t>
  </si>
  <si>
    <t>儿童福利</t>
  </si>
  <si>
    <t>老年福利</t>
  </si>
  <si>
    <t>康复辅具</t>
  </si>
  <si>
    <t>殡葬</t>
  </si>
  <si>
    <t>社会福利事业单位</t>
  </si>
  <si>
    <t>养老服务</t>
  </si>
  <si>
    <t>其他社会福利支出</t>
  </si>
  <si>
    <t>残疾人事业</t>
  </si>
  <si>
    <t>残疾人康复</t>
  </si>
  <si>
    <t>残疾人就业</t>
  </si>
  <si>
    <t>残疾人体育</t>
  </si>
  <si>
    <t>残疾人生活和护理补贴</t>
  </si>
  <si>
    <t>其他残疾人事业支出</t>
  </si>
  <si>
    <t>红十字事业</t>
  </si>
  <si>
    <t>其他红十字事业支出</t>
  </si>
  <si>
    <t>最低生活保障</t>
  </si>
  <si>
    <t>城市最低生活保障金支出</t>
  </si>
  <si>
    <t>农村最低生活保障金支出</t>
  </si>
  <si>
    <t>临时救助</t>
  </si>
  <si>
    <t>临时救助支出</t>
  </si>
  <si>
    <t>流浪乞讨人员救助支出</t>
  </si>
  <si>
    <t>特困人员救助供养</t>
  </si>
  <si>
    <t>城市特困人员救助供养支出</t>
  </si>
  <si>
    <t>农村特困人员救助供养支出</t>
  </si>
  <si>
    <t>补充道路交通事故社会救助基金</t>
  </si>
  <si>
    <t>对道路交通事故社会救助基金的补助</t>
  </si>
  <si>
    <t>交强险罚款收入补助基金支出</t>
  </si>
  <si>
    <t>其他生活救助</t>
  </si>
  <si>
    <t>其他城市生活救助</t>
  </si>
  <si>
    <t>其他农村生活救助</t>
  </si>
  <si>
    <t>财政对基本养老保险基金的补助</t>
  </si>
  <si>
    <t>财政对企业职工基本养老保险基金的补助</t>
  </si>
  <si>
    <t>财政对城乡居民基本养老保险基金的补助</t>
  </si>
  <si>
    <t>财政对其他基本养老保险基金的补助</t>
  </si>
  <si>
    <t>财政对其他社会保险基金的补助</t>
  </si>
  <si>
    <t>财政对失业保险基金的补助</t>
  </si>
  <si>
    <t>财政对工伤保险基金的补助</t>
  </si>
  <si>
    <t>其他财政对社会保险基金的补助</t>
  </si>
  <si>
    <t>退役军人管理事务</t>
  </si>
  <si>
    <t>拥军优属</t>
  </si>
  <si>
    <t>军供保障</t>
  </si>
  <si>
    <t>其他退役军人事务管理支出</t>
  </si>
  <si>
    <t>财政代缴社会保险费支出</t>
  </si>
  <si>
    <t>财政代缴城乡居民基本养老保险费支出</t>
  </si>
  <si>
    <t>财政代缴其他社会保险费支出</t>
  </si>
  <si>
    <t>其他社会保障和就业支出</t>
  </si>
  <si>
    <t>卫生健康管理事务</t>
  </si>
  <si>
    <t>其他卫生健康管理事务支出</t>
  </si>
  <si>
    <t>公立医院</t>
  </si>
  <si>
    <t>综合医院</t>
  </si>
  <si>
    <t>中医（民族）医院</t>
  </si>
  <si>
    <t>传染病医院</t>
  </si>
  <si>
    <t>职业病防治医院</t>
  </si>
  <si>
    <t>精神病医院</t>
  </si>
  <si>
    <t>妇幼保健医院</t>
  </si>
  <si>
    <t>儿童医院</t>
  </si>
  <si>
    <t>其他专科医院</t>
  </si>
  <si>
    <t>福利医院</t>
  </si>
  <si>
    <t>行业医院</t>
  </si>
  <si>
    <t>处理医疗欠费</t>
  </si>
  <si>
    <t>康复医院</t>
  </si>
  <si>
    <t>优抚医院</t>
  </si>
  <si>
    <t>其他公立医院支出</t>
  </si>
  <si>
    <t>基层医疗卫生机构</t>
  </si>
  <si>
    <t>城市社区卫生机构</t>
  </si>
  <si>
    <t>乡镇卫生院</t>
  </si>
  <si>
    <t>其他基层医疗卫生机构支出</t>
  </si>
  <si>
    <t>公共卫生</t>
  </si>
  <si>
    <t>疾病预防控制机构</t>
  </si>
  <si>
    <t>卫生监督机构</t>
  </si>
  <si>
    <t>妇幼保健机构</t>
  </si>
  <si>
    <t>精神卫生机构</t>
  </si>
  <si>
    <t>应急救治机构</t>
  </si>
  <si>
    <t>采供血机构</t>
  </si>
  <si>
    <t>其他专业公共卫生机构</t>
  </si>
  <si>
    <t>基本公共卫生服务</t>
  </si>
  <si>
    <t>重大公共卫生服务</t>
  </si>
  <si>
    <t>突发公共卫生事件应急处置</t>
  </si>
  <si>
    <t>其他公共卫生支出</t>
  </si>
  <si>
    <t>计划生育事务</t>
  </si>
  <si>
    <t>计划生育机构</t>
  </si>
  <si>
    <t>计划生育服务</t>
  </si>
  <si>
    <t>其他计划生育事务支出</t>
  </si>
  <si>
    <t>行政事业单位医疗</t>
  </si>
  <si>
    <t>行政单位医疗</t>
  </si>
  <si>
    <t>事业单位医疗</t>
  </si>
  <si>
    <t>公务员医疗补助</t>
  </si>
  <si>
    <t>其他行政事业单位医疗支出</t>
  </si>
  <si>
    <t>财政对基本医疗保险基金的补助</t>
  </si>
  <si>
    <t>财政对职工基本医疗保险基金的补助</t>
  </si>
  <si>
    <t>财政对城乡居民基本医疗保险基金的补助</t>
  </si>
  <si>
    <t>财政对其他基本医疗保险基金的补助</t>
  </si>
  <si>
    <t>医疗救助</t>
  </si>
  <si>
    <t>城乡医疗救助</t>
  </si>
  <si>
    <t>疾病应急救助</t>
  </si>
  <si>
    <t>其他医疗救助支出</t>
  </si>
  <si>
    <t>优抚对象医疗</t>
  </si>
  <si>
    <t>优抚对象医疗补助</t>
  </si>
  <si>
    <t>其他优抚对象医疗支出</t>
  </si>
  <si>
    <t>医疗保障管理事务</t>
  </si>
  <si>
    <t>医疗保障政策管理</t>
  </si>
  <si>
    <t>医疗保障经办事务</t>
  </si>
  <si>
    <t>其他医疗保障管理事务支出</t>
  </si>
  <si>
    <t>老龄卫生健康事务▼</t>
  </si>
  <si>
    <t>中医药事务</t>
  </si>
  <si>
    <t>中医（民族医）药专项</t>
  </si>
  <si>
    <t>其他中医药事务支出</t>
  </si>
  <si>
    <t>疾病预防控制事务</t>
  </si>
  <si>
    <t>其他疾病预防控制事务支出</t>
  </si>
  <si>
    <t>托育服务▲</t>
  </si>
  <si>
    <t>托育机构▲</t>
  </si>
  <si>
    <t>其他托育服务支出▲</t>
  </si>
  <si>
    <t>其他卫生健康支出</t>
  </si>
  <si>
    <t>环境保护管理事务</t>
  </si>
  <si>
    <t>生态环境保护宣传</t>
  </si>
  <si>
    <t>环境保护法规、规划及标准</t>
  </si>
  <si>
    <t>生态环境国际合作及履约</t>
  </si>
  <si>
    <t>生态环境保护行政许可</t>
  </si>
  <si>
    <t>应对气候变化管理事务</t>
  </si>
  <si>
    <t>其他环境保护管理事务支出</t>
  </si>
  <si>
    <t>环境监测与监察</t>
  </si>
  <si>
    <t>建设项目环评审查与监督</t>
  </si>
  <si>
    <t>核与辐射安全监督</t>
  </si>
  <si>
    <t>其他环境监测与监察支出</t>
  </si>
  <si>
    <t>污染防治</t>
  </si>
  <si>
    <t>大气</t>
  </si>
  <si>
    <t>水体</t>
  </si>
  <si>
    <t>噪声</t>
  </si>
  <si>
    <t>固体废弃物与化学品</t>
  </si>
  <si>
    <t>放射源和放射性废物监管</t>
  </si>
  <si>
    <t>辐射</t>
  </si>
  <si>
    <t>土壤</t>
  </si>
  <si>
    <t>其他污染防治支出</t>
  </si>
  <si>
    <t>自然生态保护</t>
  </si>
  <si>
    <t>生态保护</t>
  </si>
  <si>
    <t>农村环境保护</t>
  </si>
  <si>
    <t>生物及物种资源保护</t>
  </si>
  <si>
    <t>草原生态修复治理</t>
  </si>
  <si>
    <t>自然保护地</t>
  </si>
  <si>
    <t>其他自然生态保护支出</t>
  </si>
  <si>
    <t>森林保护修复</t>
  </si>
  <si>
    <t>森林管护</t>
  </si>
  <si>
    <t>社会保险补助</t>
  </si>
  <si>
    <t>政策性社会性支出补助</t>
  </si>
  <si>
    <t>天然林保护工程建设</t>
  </si>
  <si>
    <t>停伐补助</t>
  </si>
  <si>
    <t>其他森林保护修复支出</t>
  </si>
  <si>
    <t>风沙荒漠治理</t>
  </si>
  <si>
    <t>京津风沙源治理工程建设</t>
  </si>
  <si>
    <t>其他风沙荒漠治理支出</t>
  </si>
  <si>
    <t>退牧还草</t>
  </si>
  <si>
    <t>退牧还草工程建设</t>
  </si>
  <si>
    <t>其他退牧还草支出</t>
  </si>
  <si>
    <t>已垦草原退耕还草</t>
  </si>
  <si>
    <t>能源节约利用</t>
  </si>
  <si>
    <t>污染减排</t>
  </si>
  <si>
    <t>生态环境监测与信息</t>
  </si>
  <si>
    <t>生态环境执法监察</t>
  </si>
  <si>
    <t>减排专项支出</t>
  </si>
  <si>
    <t>清洁生产专项支出</t>
  </si>
  <si>
    <t>其他污染减排支出</t>
  </si>
  <si>
    <t>清洁能源★</t>
  </si>
  <si>
    <t>可再生能源</t>
  </si>
  <si>
    <t>其他清洁能源支出▲</t>
  </si>
  <si>
    <t>循环经济</t>
  </si>
  <si>
    <t>能源管理事务</t>
  </si>
  <si>
    <t>能源科技装备</t>
  </si>
  <si>
    <t>能源行业管理</t>
  </si>
  <si>
    <t>能源管理</t>
  </si>
  <si>
    <t>农村电网建设</t>
  </si>
  <si>
    <t>其他能源管理事务支出</t>
  </si>
  <si>
    <t>其他节能环保支出</t>
  </si>
  <si>
    <t>城乡社区管理事务</t>
  </si>
  <si>
    <t>城管执法</t>
  </si>
  <si>
    <t>工程建设标准规范编制与监管</t>
  </si>
  <si>
    <t>工程建设管理</t>
  </si>
  <si>
    <t>市政公用行业市场监管</t>
  </si>
  <si>
    <t>住宅建设与房地产市场监管</t>
  </si>
  <si>
    <t>执业资格注册、资质审查</t>
  </si>
  <si>
    <t>其他城乡社区管理事务支出</t>
  </si>
  <si>
    <t>城乡社区规划与管理</t>
  </si>
  <si>
    <t>城乡社区公共设施</t>
  </si>
  <si>
    <t>小城镇基础设施建设</t>
  </si>
  <si>
    <t>其他城乡社区公共设施支出</t>
  </si>
  <si>
    <t>城乡社区环境卫生</t>
  </si>
  <si>
    <t>建设市场管理与监督</t>
  </si>
  <si>
    <t>其他城乡社区支出</t>
  </si>
  <si>
    <t>农业农村</t>
  </si>
  <si>
    <t>农垦运行</t>
  </si>
  <si>
    <t>科技转化与推广服务</t>
  </si>
  <si>
    <t>病虫害控制</t>
  </si>
  <si>
    <t>农产品质量安全</t>
  </si>
  <si>
    <t>执法监管</t>
  </si>
  <si>
    <t>统计监测与信息服务</t>
  </si>
  <si>
    <t>行业业务管理</t>
  </si>
  <si>
    <t>对外交流与合作</t>
  </si>
  <si>
    <t>防灾救灾</t>
  </si>
  <si>
    <t>稳定农民收入补贴</t>
  </si>
  <si>
    <t>农业结构调整补贴</t>
  </si>
  <si>
    <t>农业生产发展</t>
  </si>
  <si>
    <t>农村合作经济</t>
  </si>
  <si>
    <t>农产品加工与促销</t>
  </si>
  <si>
    <t>农村社会事业</t>
  </si>
  <si>
    <t>农业生态资源保护</t>
  </si>
  <si>
    <t>乡村道路建设</t>
  </si>
  <si>
    <t>渔业发展</t>
  </si>
  <si>
    <t>对高校毕业生到基层任职补助</t>
  </si>
  <si>
    <t>耕地建设与利用</t>
  </si>
  <si>
    <t>其他农业农村支出</t>
  </si>
  <si>
    <t>林业和草原</t>
  </si>
  <si>
    <t>事业机构</t>
  </si>
  <si>
    <t>森林资源培育</t>
  </si>
  <si>
    <t>技术推广与转化</t>
  </si>
  <si>
    <t>森林资源管理</t>
  </si>
  <si>
    <t>森林生态效益补偿</t>
  </si>
  <si>
    <t>动植物保护</t>
  </si>
  <si>
    <t>湿地保护</t>
  </si>
  <si>
    <t>执法与监督</t>
  </si>
  <si>
    <t>防沙治沙</t>
  </si>
  <si>
    <t>产业化管理</t>
  </si>
  <si>
    <t>信息管理</t>
  </si>
  <si>
    <t>林区公共支出</t>
  </si>
  <si>
    <t>贷款贴息</t>
  </si>
  <si>
    <t>林业草原防灾减灾</t>
  </si>
  <si>
    <t>草原管理</t>
  </si>
  <si>
    <t>退耕还林还草</t>
  </si>
  <si>
    <t>其他林业和草原支出</t>
  </si>
  <si>
    <t>水利</t>
  </si>
  <si>
    <t>水利行业业务管理</t>
  </si>
  <si>
    <t>水利工程建设</t>
  </si>
  <si>
    <t>水利工程运行与维护</t>
  </si>
  <si>
    <t>长江黄河等流域管理</t>
  </si>
  <si>
    <t>水利前期工作</t>
  </si>
  <si>
    <t>水利执法监督</t>
  </si>
  <si>
    <t>水土保持</t>
  </si>
  <si>
    <t>水资源节约管理与保护</t>
  </si>
  <si>
    <t>水质监测</t>
  </si>
  <si>
    <t>水文测报</t>
  </si>
  <si>
    <t>防汛</t>
  </si>
  <si>
    <t>抗旱</t>
  </si>
  <si>
    <t>农村水利</t>
  </si>
  <si>
    <t>水利技术推广</t>
  </si>
  <si>
    <t>国际河流治理与管理</t>
  </si>
  <si>
    <t>江河湖库水系综合整治</t>
  </si>
  <si>
    <t>大中型水库移民后期扶持专项支出</t>
  </si>
  <si>
    <t>水利安全监督</t>
  </si>
  <si>
    <t>水利建设征地及移民支出</t>
  </si>
  <si>
    <t>农村供水</t>
  </si>
  <si>
    <t>南水北调工程建设</t>
  </si>
  <si>
    <t>南水北调工程管理</t>
  </si>
  <si>
    <t>其他水利支出</t>
  </si>
  <si>
    <t>巩固脱贫攻坚成果衔接乡村振兴</t>
  </si>
  <si>
    <t>行政运行▼</t>
  </si>
  <si>
    <t>一般行政管理事务▼</t>
  </si>
  <si>
    <t>机关服务▼</t>
  </si>
  <si>
    <t>农村基础设施建设</t>
  </si>
  <si>
    <t>生产发展</t>
  </si>
  <si>
    <t>社会发展</t>
  </si>
  <si>
    <t>贷款奖补和贴息</t>
  </si>
  <si>
    <t>“三西”农业建设专项补助</t>
  </si>
  <si>
    <t>事业运行▼</t>
  </si>
  <si>
    <t>其他巩固脱贫攻坚成果衔接乡村振兴支出</t>
  </si>
  <si>
    <t>农村综合改革</t>
  </si>
  <si>
    <t>对村级公益事业建设的补助</t>
  </si>
  <si>
    <t>国有农场办社会职能改革补助▼</t>
  </si>
  <si>
    <t>对村民委员会和村党支部的补助</t>
  </si>
  <si>
    <t>对村集体经济组织的补助</t>
  </si>
  <si>
    <t>农村综合改革示范试点补助</t>
  </si>
  <si>
    <t>其他农村综合改革支出</t>
  </si>
  <si>
    <t>普惠金融发展支出</t>
  </si>
  <si>
    <t>支持农村金融机构</t>
  </si>
  <si>
    <t>农业保险保费补贴</t>
  </si>
  <si>
    <t>创业担保贷款贴息及奖补</t>
  </si>
  <si>
    <t>补充创业担保贷款基金</t>
  </si>
  <si>
    <t>其他普惠金融发展支出</t>
  </si>
  <si>
    <t>目标价格补贴</t>
  </si>
  <si>
    <t>棉花目标价格补贴</t>
  </si>
  <si>
    <t>其他目标价格补贴</t>
  </si>
  <si>
    <t>其他农林水支出</t>
  </si>
  <si>
    <t>化解其他公益性乡村债务支出</t>
  </si>
  <si>
    <t>公路水路运输</t>
  </si>
  <si>
    <t>公路建设</t>
  </si>
  <si>
    <t>公路养护</t>
  </si>
  <si>
    <t>交通运输信息化建设</t>
  </si>
  <si>
    <t>公路和运输安全</t>
  </si>
  <si>
    <t>公路运输管理</t>
  </si>
  <si>
    <t>公路和运输技术标准化建设</t>
  </si>
  <si>
    <t>水运建设</t>
  </si>
  <si>
    <t>航道维护</t>
  </si>
  <si>
    <t>船舶检验</t>
  </si>
  <si>
    <t>救助打捞</t>
  </si>
  <si>
    <t>内河运输</t>
  </si>
  <si>
    <t>远洋运输</t>
  </si>
  <si>
    <t>海事管理</t>
  </si>
  <si>
    <t>航标事业发展支出</t>
  </si>
  <si>
    <t>水路运输管理支出</t>
  </si>
  <si>
    <t>口岸建设</t>
  </si>
  <si>
    <t>其他公路水路运输支出</t>
  </si>
  <si>
    <t>铁路运输</t>
  </si>
  <si>
    <t>铁路路网建设</t>
  </si>
  <si>
    <t>铁路还贷专项</t>
  </si>
  <si>
    <t>铁路安全</t>
  </si>
  <si>
    <t>铁路专项运输</t>
  </si>
  <si>
    <t>行业监管</t>
  </si>
  <si>
    <t>其他铁路运输支出</t>
  </si>
  <si>
    <t>民用航空运输</t>
  </si>
  <si>
    <t>机场建设</t>
  </si>
  <si>
    <t>空管系统建设</t>
  </si>
  <si>
    <t>民航还贷专项支出</t>
  </si>
  <si>
    <t>民用航空安全</t>
  </si>
  <si>
    <t>民航专项运输</t>
  </si>
  <si>
    <t>其他民用航空运输支出</t>
  </si>
  <si>
    <t>邮政业支出</t>
  </si>
  <si>
    <t>邮政普遍服务与特殊服务</t>
  </si>
  <si>
    <t>其他邮政业支出</t>
  </si>
  <si>
    <t>其他交通运输支出</t>
  </si>
  <si>
    <t>公共交通运营补助</t>
  </si>
  <si>
    <t>资源勘探开发</t>
  </si>
  <si>
    <t>煤炭勘探开采和洗选</t>
  </si>
  <si>
    <t>石油和天然气勘探开采</t>
  </si>
  <si>
    <t>黑色金属矿勘探和采选</t>
  </si>
  <si>
    <t>有色金属矿勘探和采选</t>
  </si>
  <si>
    <t>非金属矿勘探和采选</t>
  </si>
  <si>
    <t>其他资源勘探业支出</t>
  </si>
  <si>
    <t>制造业</t>
  </si>
  <si>
    <t>纺织业</t>
  </si>
  <si>
    <t>医药制造业</t>
  </si>
  <si>
    <t>非金属矿物制品业</t>
  </si>
  <si>
    <t>通信设备、计算机及其他电子设备制造业</t>
  </si>
  <si>
    <t>交通运输设备制造业</t>
  </si>
  <si>
    <t>电气机械及器材制造业</t>
  </si>
  <si>
    <t>工艺品及其他制造业</t>
  </si>
  <si>
    <t>石油加工、炼焦及核燃料加工业</t>
  </si>
  <si>
    <t>化学原料及化学制品制造业</t>
  </si>
  <si>
    <t>黑色金属冶炼及压延加工业</t>
  </si>
  <si>
    <t>有色金属冶炼及压延加工业</t>
  </si>
  <si>
    <t>其他制造业支出</t>
  </si>
  <si>
    <t>建筑业</t>
  </si>
  <si>
    <t>其他建筑业支出</t>
  </si>
  <si>
    <t>工业和信息产业★</t>
  </si>
  <si>
    <t>战备应急</t>
  </si>
  <si>
    <t>专用通信</t>
  </si>
  <si>
    <t>无线电及信息通信监管</t>
  </si>
  <si>
    <t>工程建设及运行维护</t>
  </si>
  <si>
    <t>产业发展</t>
  </si>
  <si>
    <t>其他工业和信息产业支出★</t>
  </si>
  <si>
    <t>国有资产监管</t>
  </si>
  <si>
    <t>国有企业监事会专项</t>
  </si>
  <si>
    <t>中央企业专项管理</t>
  </si>
  <si>
    <t>其他国有资产监管支出</t>
  </si>
  <si>
    <t>支持中小企业发展和管理支出</t>
  </si>
  <si>
    <t>科技型中小企业技术创新基金</t>
  </si>
  <si>
    <t>中小企业发展专项</t>
  </si>
  <si>
    <t>减免房租补贴</t>
  </si>
  <si>
    <t>其他支持中小企业发展和管理支出</t>
  </si>
  <si>
    <t>其他资源勘探工业信息等支出</t>
  </si>
  <si>
    <t>黄金事务</t>
  </si>
  <si>
    <t>技术改造支出</t>
  </si>
  <si>
    <t>中药材扶持资金支出</t>
  </si>
  <si>
    <t>重点产业振兴和技术改造项目贷款贴息</t>
  </si>
  <si>
    <t>商业流通事务</t>
  </si>
  <si>
    <t>食品流通安全补贴</t>
  </si>
  <si>
    <t>市场监测及信息管理</t>
  </si>
  <si>
    <t>民贸企业补贴</t>
  </si>
  <si>
    <t>民贸民品贷款贴息</t>
  </si>
  <si>
    <t>其他商业流通事务支出</t>
  </si>
  <si>
    <t>涉外发展服务支出</t>
  </si>
  <si>
    <t>外商投资环境建设补助资金</t>
  </si>
  <si>
    <t>其他涉外发展服务支出</t>
  </si>
  <si>
    <t>其他商业服务业等支出</t>
  </si>
  <si>
    <t>服务业基础设施建设</t>
  </si>
  <si>
    <t>金融部门行政支出</t>
  </si>
  <si>
    <t>安全防卫</t>
  </si>
  <si>
    <t>金融部门其他行政支出</t>
  </si>
  <si>
    <t>金融部门监管支出</t>
  </si>
  <si>
    <t>货币发行</t>
  </si>
  <si>
    <t>金融服务</t>
  </si>
  <si>
    <t>反假币</t>
  </si>
  <si>
    <t>重点金融机构监管</t>
  </si>
  <si>
    <t>金融稽查与案件处理</t>
  </si>
  <si>
    <t>金融行业电子化建设</t>
  </si>
  <si>
    <t>从业人员资格考试</t>
  </si>
  <si>
    <t>反洗钱</t>
  </si>
  <si>
    <t>金融部门其他监管支出</t>
  </si>
  <si>
    <t>金融发展支出</t>
  </si>
  <si>
    <t>政策性银行亏损补贴</t>
  </si>
  <si>
    <t>利息费用补贴支出</t>
  </si>
  <si>
    <t>补充资本金</t>
  </si>
  <si>
    <t>风险基金补助</t>
  </si>
  <si>
    <t>其他金融发展支出</t>
  </si>
  <si>
    <t>其他金融支出</t>
  </si>
  <si>
    <t>重点企业贷款贴息</t>
  </si>
  <si>
    <t>一般公共服务</t>
  </si>
  <si>
    <t>教育</t>
  </si>
  <si>
    <t>文化旅游体育与传媒</t>
  </si>
  <si>
    <t>卫生健康</t>
  </si>
  <si>
    <t>节能环保</t>
  </si>
  <si>
    <t>交通运输</t>
  </si>
  <si>
    <t>住房保障</t>
  </si>
  <si>
    <t>其他支出</t>
  </si>
  <si>
    <t>自然资源事务</t>
  </si>
  <si>
    <t>自然资源规划及管理</t>
  </si>
  <si>
    <t>自然资源利用与保护</t>
  </si>
  <si>
    <t>自然资源社会公益服务</t>
  </si>
  <si>
    <t>自然资源行业业务管理</t>
  </si>
  <si>
    <t>自然资源调查与确权登记</t>
  </si>
  <si>
    <t>土地资源储备支出</t>
  </si>
  <si>
    <t>地质矿产资源与环境调查</t>
  </si>
  <si>
    <t>地质勘查与矿产资源管理</t>
  </si>
  <si>
    <t>地质转产项目财政贴息</t>
  </si>
  <si>
    <t>国外风险勘查</t>
  </si>
  <si>
    <t>地质勘查基金（周转金）支出</t>
  </si>
  <si>
    <t>海域与海岛管理</t>
  </si>
  <si>
    <t>自然资源国际合作与海洋权益维护</t>
  </si>
  <si>
    <t>自然资源卫星</t>
  </si>
  <si>
    <t>极地考察</t>
  </si>
  <si>
    <t>深海调查与资源开发</t>
  </si>
  <si>
    <t>海港航标维护</t>
  </si>
  <si>
    <t>海水淡化</t>
  </si>
  <si>
    <t>无居民海岛使用金支出</t>
  </si>
  <si>
    <t>海洋战略规划与预警监测</t>
  </si>
  <si>
    <t>基础测绘与地理信息监管</t>
  </si>
  <si>
    <t>其他自然资源事务支出</t>
  </si>
  <si>
    <t>气象事务</t>
  </si>
  <si>
    <t>气象事业机构</t>
  </si>
  <si>
    <t>气象探测</t>
  </si>
  <si>
    <t>气象信息传输及管理</t>
  </si>
  <si>
    <t>气象预报预测</t>
  </si>
  <si>
    <t>气象服务</t>
  </si>
  <si>
    <t>气象装备保障维护</t>
  </si>
  <si>
    <t>气象基础设施建设与维修</t>
  </si>
  <si>
    <t>气象卫星</t>
  </si>
  <si>
    <t>气象法规与标准</t>
  </si>
  <si>
    <t>气象资金审计稽查</t>
  </si>
  <si>
    <t>其他气象事务支出</t>
  </si>
  <si>
    <t>其他自然资源海洋气象等支出</t>
  </si>
  <si>
    <t>保障性安居工程支出</t>
  </si>
  <si>
    <t>廉租住房▼</t>
  </si>
  <si>
    <t>沉陷区治理</t>
  </si>
  <si>
    <t>棚户区改造</t>
  </si>
  <si>
    <t>少数民族地区游牧民定居工程</t>
  </si>
  <si>
    <t>农村危房改造</t>
  </si>
  <si>
    <t>公共租赁住房▼</t>
  </si>
  <si>
    <t>保障性住房租金补贴▼</t>
  </si>
  <si>
    <t>老旧小区改造</t>
  </si>
  <si>
    <t>住房租赁市场发展</t>
  </si>
  <si>
    <t>保障性租赁住房</t>
  </si>
  <si>
    <t>配租型住房保障▲</t>
  </si>
  <si>
    <t>配售型保障性住房▲</t>
  </si>
  <si>
    <t>城中村改造▲</t>
  </si>
  <si>
    <t>其他保障性安居工程支出</t>
  </si>
  <si>
    <t>住房改革支出</t>
  </si>
  <si>
    <t>住房公积金</t>
  </si>
  <si>
    <t>提租补贴</t>
  </si>
  <si>
    <t>购房补贴</t>
  </si>
  <si>
    <t>城乡社区住宅</t>
  </si>
  <si>
    <t>公有住房建设和维修改造支出</t>
  </si>
  <si>
    <t>住房公积金管理</t>
  </si>
  <si>
    <t>其他城乡社区住宅支出</t>
  </si>
  <si>
    <t>粮油事务</t>
  </si>
  <si>
    <t>财务与审计支出</t>
  </si>
  <si>
    <t>信息统计</t>
  </si>
  <si>
    <t>专项业务活动</t>
  </si>
  <si>
    <t>国家粮油差价补贴</t>
  </si>
  <si>
    <t>粮食财务挂账利息补贴</t>
  </si>
  <si>
    <t>粮食财务挂账消化款</t>
  </si>
  <si>
    <t>处理陈化粮补贴</t>
  </si>
  <si>
    <t>粮食风险基金</t>
  </si>
  <si>
    <t>粮油市场调控专项资金</t>
  </si>
  <si>
    <t>设施建设</t>
  </si>
  <si>
    <t>设施安全</t>
  </si>
  <si>
    <t>物资保管体系</t>
  </si>
  <si>
    <t>其他粮油事务支出</t>
  </si>
  <si>
    <t>能源储备</t>
  </si>
  <si>
    <t>石油储备</t>
  </si>
  <si>
    <t>天然铀储备</t>
  </si>
  <si>
    <t>煤炭储备</t>
  </si>
  <si>
    <t>成品油储备</t>
  </si>
  <si>
    <t>天然气储备</t>
  </si>
  <si>
    <t>其他能源储备支出</t>
  </si>
  <si>
    <t>粮油储备</t>
  </si>
  <si>
    <t>储备粮油补贴</t>
  </si>
  <si>
    <t>储备粮油差价补贴</t>
  </si>
  <si>
    <t>储备粮（油）库建设</t>
  </si>
  <si>
    <t>最低收购价政策支出</t>
  </si>
  <si>
    <t>其他粮油储备支出</t>
  </si>
  <si>
    <t>重要商品储备</t>
  </si>
  <si>
    <t>棉花储备</t>
  </si>
  <si>
    <t>食糖储备</t>
  </si>
  <si>
    <t>肉类储备</t>
  </si>
  <si>
    <t>化肥储备</t>
  </si>
  <si>
    <t>农药储备</t>
  </si>
  <si>
    <t>边销茶储备</t>
  </si>
  <si>
    <t>羊毛储备</t>
  </si>
  <si>
    <t>医药储备</t>
  </si>
  <si>
    <t>食盐储备</t>
  </si>
  <si>
    <t>战略物资储备</t>
  </si>
  <si>
    <t>应急物资储备</t>
  </si>
  <si>
    <t>其他重要商品储备支出</t>
  </si>
  <si>
    <t>应急管理事务</t>
  </si>
  <si>
    <t>灾害风险防治</t>
  </si>
  <si>
    <t>国务院安委会专项</t>
  </si>
  <si>
    <t>安全监管</t>
  </si>
  <si>
    <t>应急救援</t>
  </si>
  <si>
    <t>应急管理</t>
  </si>
  <si>
    <t>其他应急管理支出</t>
  </si>
  <si>
    <t>消防救援事务</t>
  </si>
  <si>
    <t>消防应急救援</t>
  </si>
  <si>
    <t>其他消防救援事务支出</t>
  </si>
  <si>
    <t>矿山安全</t>
  </si>
  <si>
    <t>矿山安全监察事务</t>
  </si>
  <si>
    <t>矿山应急救援事务</t>
  </si>
  <si>
    <t>其他矿山安全支出</t>
  </si>
  <si>
    <t>地震事务</t>
  </si>
  <si>
    <t>地震监测</t>
  </si>
  <si>
    <t>地震预测预报</t>
  </si>
  <si>
    <t>地震灾害预防</t>
  </si>
  <si>
    <t>地震应急救援</t>
  </si>
  <si>
    <t>地震环境探察</t>
  </si>
  <si>
    <t>防震减灾信息管理</t>
  </si>
  <si>
    <t>防震减灾基础管理</t>
  </si>
  <si>
    <t>地震事业机构</t>
  </si>
  <si>
    <t>其他地震事务支出</t>
  </si>
  <si>
    <t>自然灾害防治</t>
  </si>
  <si>
    <t>地质灾害防治</t>
  </si>
  <si>
    <t>森林草原防灾减灾</t>
  </si>
  <si>
    <t>其他自然灾害防治支出</t>
  </si>
  <si>
    <t>自然灾害救灾及恢复重建支出</t>
  </si>
  <si>
    <t>自然灾害救灾补助</t>
  </si>
  <si>
    <t>自然灾害灾后重建补助</t>
  </si>
  <si>
    <t>其他自然灾害救灾及恢复重建支出</t>
  </si>
  <si>
    <t>其他灾害防治及应急管理支出</t>
  </si>
  <si>
    <t>地方政府一般债务付息支出</t>
  </si>
  <si>
    <t>地方政府一般债券付息支出</t>
  </si>
  <si>
    <t>地方政府向外国政府借款付息支出</t>
  </si>
  <si>
    <t>地方政府向国际组织借款付息支出</t>
  </si>
  <si>
    <t>地方政府其他一般债务付息支出</t>
  </si>
  <si>
    <t>地方政府一般债务发行费用支出</t>
  </si>
  <si>
    <t>年初预留</t>
  </si>
  <si>
    <t>市本级地方一般公共预算支出</t>
  </si>
  <si>
    <t xml:space="preserve">    返还性支出</t>
  </si>
  <si>
    <t xml:space="preserve">    一般性转移支付支出</t>
  </si>
  <si>
    <t xml:space="preserve">    专项转移支付支出</t>
  </si>
  <si>
    <t xml:space="preserve">    地方政府一般债务转贷支出</t>
  </si>
  <si>
    <t>1-5  2025年曲靖市市本级一般公共预算政府预算经济分类表（基本支出）</t>
  </si>
  <si>
    <t>经济科目名称</t>
  </si>
  <si>
    <t>机关工资福利支出</t>
  </si>
  <si>
    <t>工资奖金津补贴</t>
  </si>
  <si>
    <t>社会保障缴费</t>
  </si>
  <si>
    <t>其他工资福利支出</t>
  </si>
  <si>
    <t>机关商品和服务支出</t>
  </si>
  <si>
    <t>办公经费</t>
  </si>
  <si>
    <t>会议费</t>
  </si>
  <si>
    <t>培训费</t>
  </si>
  <si>
    <t>专用材料购置费</t>
  </si>
  <si>
    <t>委托业务费</t>
  </si>
  <si>
    <t>公务接待费</t>
  </si>
  <si>
    <t>因公出国（境）费用</t>
  </si>
  <si>
    <t>公务用车运行维护费</t>
  </si>
  <si>
    <t>维修（护）费</t>
  </si>
  <si>
    <t>其他商品和服务支出</t>
  </si>
  <si>
    <t>机关资本性支出</t>
  </si>
  <si>
    <t>设备购置</t>
  </si>
  <si>
    <t>大型修缮</t>
  </si>
  <si>
    <t>对事业单位经常性补助</t>
  </si>
  <si>
    <t>工资福利支出</t>
  </si>
  <si>
    <t>商品和服务支出</t>
  </si>
  <si>
    <t>对事业单位资本性补助</t>
  </si>
  <si>
    <t>资本性支出（一）</t>
  </si>
  <si>
    <t>对个人和家庭的补助</t>
  </si>
  <si>
    <t>社会福利和救助</t>
  </si>
  <si>
    <t>助学金</t>
  </si>
  <si>
    <t>离退休费</t>
  </si>
  <si>
    <t>其他对个人和家庭补助</t>
  </si>
  <si>
    <t>对社会保障基金补助</t>
  </si>
  <si>
    <t>对社会保险基金补助</t>
  </si>
  <si>
    <t>支 出 合 计</t>
  </si>
  <si>
    <t>1-6  2025年曲靖市市本级一般公共预算支出表(市对下转移支付项目)</t>
  </si>
  <si>
    <t>项       目</t>
  </si>
  <si>
    <t>其中：延续项目</t>
  </si>
  <si>
    <t>其中：新增项目</t>
  </si>
  <si>
    <t>一般公共服务支出</t>
  </si>
  <si>
    <t>县、乡、村代表履职平台建设资金</t>
  </si>
  <si>
    <t>基层纪检监察机关办案经费</t>
  </si>
  <si>
    <t>大学生志愿服务西部计划专项经费</t>
  </si>
  <si>
    <t>红旗村（社区）创建活动定向补助经费</t>
  </si>
  <si>
    <t>妇女儿童关爱救助及维权专项经费</t>
  </si>
  <si>
    <t>村（社区）“两委”换届专项经费</t>
  </si>
  <si>
    <t>政协建设补助经费</t>
  </si>
  <si>
    <t>解决特殊疑难信访问题补助资金</t>
  </si>
  <si>
    <t>省级食品安全专项转移支付补助经费</t>
  </si>
  <si>
    <t>严重精神病患者监护人补助经费</t>
  </si>
  <si>
    <t>重点项目前期费</t>
  </si>
  <si>
    <t>省对下人才发展专项资金</t>
  </si>
  <si>
    <t>国防支出</t>
  </si>
  <si>
    <t>大学生参军入伍奖励经费</t>
  </si>
  <si>
    <t>曲靖城区防空警报维护经费</t>
  </si>
  <si>
    <t>公共安全支出</t>
  </si>
  <si>
    <t>公安专项资金</t>
  </si>
  <si>
    <t>举报毒品违法犯罪奖励费专项经费</t>
  </si>
  <si>
    <t>交通管理专项成本性支出项目经费</t>
  </si>
  <si>
    <t>全市各村社兼职交通协管员经费补助专项经费</t>
  </si>
  <si>
    <t>综合治理（平安云南建设）专项资金</t>
  </si>
  <si>
    <t>国家司法救助补助资金</t>
  </si>
  <si>
    <t>政法转移支付补助资金</t>
  </si>
  <si>
    <t>教育支出</t>
  </si>
  <si>
    <t>城乡义务教育补助经费</t>
  </si>
  <si>
    <t>改善普通高中办学条件补助资金</t>
  </si>
  <si>
    <t>教育人才发展专项资金</t>
  </si>
  <si>
    <t>普通高中生均公用经费专项资金</t>
  </si>
  <si>
    <t>普通高中学生资助对下补助资金</t>
  </si>
  <si>
    <t>普通高中学生资助家庭经济困难学生国家助学金专项资金</t>
  </si>
  <si>
    <t>普通高中学生资助免除家庭经济困难学生学杂费专项资金</t>
  </si>
  <si>
    <t>省级基础教育综合奖补资金</t>
  </si>
  <si>
    <t>特殊教育中央补助资金</t>
  </si>
  <si>
    <t>现代职业教育质量提升计划专项经费</t>
  </si>
  <si>
    <t>乡村学校优秀教师奖励专项资金</t>
  </si>
  <si>
    <t>学前教育家庭经济困幼儿资助资金</t>
  </si>
  <si>
    <t>学前教育幼儿资助专项资金</t>
  </si>
  <si>
    <t>学生资助补助对下补助资金</t>
  </si>
  <si>
    <t>义务教育薄弱环节改善与能力提升补助经费</t>
  </si>
  <si>
    <t>义务教育公用经费对下补助资金</t>
  </si>
  <si>
    <t>云南省优师专项和省级公费师范生培养计划补助资金</t>
  </si>
  <si>
    <t>支持普惠性民办幼儿园发展奖补专项资金</t>
  </si>
  <si>
    <t>支持学前教育发展专项资金</t>
  </si>
  <si>
    <t>中职教育学生资助农村、涉农专业和家庭经济困难学生免学费专项资金</t>
  </si>
  <si>
    <t xml:space="preserve">科学技术支出 </t>
  </si>
  <si>
    <t>创新能力提升专项资金</t>
  </si>
  <si>
    <t>云南省科普专项（对下）转移支付补助资金</t>
  </si>
  <si>
    <t>文化旅游体育与传媒支出</t>
  </si>
  <si>
    <t>博物馆、纪念馆、公共美术馆、图书馆、文化馆站免费开放补助专项资金</t>
  </si>
  <si>
    <t>预算内基本建设投资专项转移支付补助资金</t>
  </si>
  <si>
    <t>地方公共文化服务体系建设县区专项资金</t>
  </si>
  <si>
    <t>云南省广播电视事业发展专项资金</t>
  </si>
  <si>
    <t>社会保障和就业支出</t>
  </si>
  <si>
    <t>残疾人事业发展补助资金</t>
  </si>
  <si>
    <t>市级“三保”救助专项资金</t>
  </si>
  <si>
    <t>公益性公墓市级补助经费</t>
  </si>
  <si>
    <t>城乡居民养老保险省级补助经费</t>
  </si>
  <si>
    <t>城乡居民养老保险中央财政补助经费</t>
  </si>
  <si>
    <t>机关事业单位养老保险中央财政补助资金</t>
  </si>
  <si>
    <t>省级城乡困难群众救助补助资金</t>
  </si>
  <si>
    <t>军队转业干部补助中央经费</t>
  </si>
  <si>
    <t>退役安置补助经费</t>
  </si>
  <si>
    <t>就业补助资金</t>
  </si>
  <si>
    <t>优抚对象补助经费</t>
  </si>
  <si>
    <t>中央城乡困难群众救助补助资金</t>
  </si>
  <si>
    <t>老年人福利补贴补助资金</t>
  </si>
  <si>
    <t>残疾人事业对下转移支付补助资金</t>
  </si>
  <si>
    <t>困难残疾人生活补贴补助资金</t>
  </si>
  <si>
    <t>重度残疾人护理补贴专项经费</t>
  </si>
  <si>
    <t>城乡困难群众救助补助资金</t>
  </si>
  <si>
    <t>城市最低生活保障补助资金</t>
  </si>
  <si>
    <t>农村最低生活保障补助资金</t>
  </si>
  <si>
    <t>民政事业专项资金</t>
  </si>
  <si>
    <t>城乡居民基本养老保险基础养老金市级补助经费</t>
  </si>
  <si>
    <t>卫生健康支出</t>
  </si>
  <si>
    <t>国家基本公共卫生服务补助资金</t>
  </si>
  <si>
    <t>基本药物制度补助资金</t>
  </si>
  <si>
    <t>计划生育补助资金</t>
  </si>
  <si>
    <t>城乡医疗救助补助资金</t>
  </si>
  <si>
    <t>卫生健康事业发展专项资金</t>
  </si>
  <si>
    <t>优抚对象医疗保障经费</t>
  </si>
  <si>
    <t>医疗服务与保障能力提升补助资金</t>
  </si>
  <si>
    <t>节能环保支出</t>
  </si>
  <si>
    <t>林业草原生态保护恢复资金</t>
  </si>
  <si>
    <t>农村环境整治专项资金</t>
  </si>
  <si>
    <t>省预算内基本建设投资专项转移支付补助资金</t>
  </si>
  <si>
    <t>清洁能源发展专项资金</t>
  </si>
  <si>
    <t>能源保供专项资金</t>
  </si>
  <si>
    <t>生态环境保护专项资金</t>
  </si>
  <si>
    <t>城乡社区支出</t>
  </si>
  <si>
    <t>基础设施补助资金</t>
  </si>
  <si>
    <t>农林水支出</t>
  </si>
  <si>
    <t>全市驻村第一书记和乡镇工作队长工作经费</t>
  </si>
  <si>
    <t>中央财政普惠金融发展专项资金</t>
  </si>
  <si>
    <t>林业专项资金</t>
  </si>
  <si>
    <t>农村厕所改造建设专项资金</t>
  </si>
  <si>
    <t>高标准农田建设补助资金</t>
  </si>
  <si>
    <t>农业保险保费补助经费</t>
  </si>
  <si>
    <t>农业发展专项资金</t>
  </si>
  <si>
    <t>中央耕地地力保护补助资金</t>
  </si>
  <si>
    <t>美丽河湖奖补资金</t>
  </si>
  <si>
    <t>抗旱减灾资金</t>
  </si>
  <si>
    <t>农村综合改革专项资金</t>
  </si>
  <si>
    <t>衔接乡村振兴补助资金</t>
  </si>
  <si>
    <t>水利专项资金</t>
  </si>
  <si>
    <t>小型水库安全运行项目经费</t>
  </si>
  <si>
    <t>森林防火专项经费</t>
  </si>
  <si>
    <t>交通运输支出</t>
  </si>
  <si>
    <t>交通转移支付用于省道及农村公路养护补助资金</t>
  </si>
  <si>
    <t>资源勘探工业信息等支出</t>
  </si>
  <si>
    <t>中小企业发展专项资金</t>
  </si>
  <si>
    <t>商业服务业等支出</t>
  </si>
  <si>
    <t>外经贸内贸对下转移支付专项资金</t>
  </si>
  <si>
    <t>金融支出</t>
  </si>
  <si>
    <t>省对下融资担保体系建设专项资金</t>
  </si>
  <si>
    <t>自然资源海洋气象等支出</t>
  </si>
  <si>
    <t>云南省卫片执法补助经费</t>
  </si>
  <si>
    <t>住房保障支出</t>
  </si>
  <si>
    <t>保障性安居工程建设补助资金</t>
  </si>
  <si>
    <t>农村危房改造和抗震安居工程补助资金</t>
  </si>
  <si>
    <t>粮油物资储备支出</t>
  </si>
  <si>
    <t>粮食风险基金对下补助资金</t>
  </si>
  <si>
    <t>灾害防治及应急管理支出</t>
  </si>
  <si>
    <t>预算内基建投资</t>
  </si>
  <si>
    <t>冬春救助补助资金</t>
  </si>
  <si>
    <t>应急救灾专项资金</t>
  </si>
  <si>
    <t>地质灾害防治补助经费</t>
  </si>
  <si>
    <t>对下财力性补助</t>
  </si>
  <si>
    <t xml:space="preserve">          合  计</t>
  </si>
  <si>
    <t>1-7  2025年曲靖市分地区税收返还和转移支付预算表</t>
  </si>
  <si>
    <t>县（市、区）</t>
  </si>
  <si>
    <t>合计</t>
  </si>
  <si>
    <t>税收返还</t>
  </si>
  <si>
    <t>转移支付</t>
  </si>
  <si>
    <t>麟麟区</t>
  </si>
  <si>
    <t xml:space="preserve"> </t>
  </si>
  <si>
    <t>沾益区</t>
  </si>
  <si>
    <t>马龙区</t>
  </si>
  <si>
    <t>宣威市</t>
  </si>
  <si>
    <t>富源县</t>
  </si>
  <si>
    <t>罗平县</t>
  </si>
  <si>
    <t>师宗县</t>
  </si>
  <si>
    <t>陆良县</t>
  </si>
  <si>
    <t>会泽县</t>
  </si>
  <si>
    <t>经开区</t>
  </si>
  <si>
    <t>待分</t>
  </si>
  <si>
    <t>合  计</t>
  </si>
  <si>
    <t>1-8  2025年曲靖市市本级“三公”经费预算财政拨款情况统计表</t>
  </si>
  <si>
    <t>2024年预算数</t>
  </si>
  <si>
    <t>比上年增、减情况</t>
  </si>
  <si>
    <t>增、减金额</t>
  </si>
  <si>
    <t>增、减幅度</t>
  </si>
  <si>
    <t>1.因公出国（境）费</t>
  </si>
  <si>
    <t>2.公务接待费</t>
  </si>
  <si>
    <t>3.公务用车购置及运行费</t>
  </si>
  <si>
    <t>其中：（1）公务用车购置费</t>
  </si>
  <si>
    <t xml:space="preserve">      （2）公务用车运行费</t>
  </si>
  <si>
    <t>注：                                                                                                                               一、按照党中央、国务院有关文件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                                
二、“三公”经费增减变化原因说明:
(一）因公出国（境）费
曲靖市市本级2025年因公出国（境）费预算为100万元，较上年减少100万元，下降50%，下降的原因是：严格因公出国（境）管理，因公出国（境）经费实行归口管理、总额控制，不得安排照顾性和无实质性内容的一般性出访，不得安排考察性出访。
(二）公务接待费
曲靖市市本级2025年公务接待费预算为1330万元，较上年减少80万元，下降5.7%，下降的原因是：严格落实过紧日子要求，强化公务接待管理，坚决取消无实质内容的公务接待活动。
(三）公务用车购置及运行维护费
曲靖市市本级2025年公务用车购置及运行维护费为2600万元，较上年减少130万元，下降4.8%。其中：公务用车购置费500万元，与上年相比无变化；公务用车运行维护费2100万元，较上年减少130万元，下降5.8%，下降的原因是：实行公务用车保险、维修、加油政府集中采购，公务出行鼓励乘坐公共交通工具，进一步降低车辆运行维护费用。</t>
  </si>
  <si>
    <t>2-1 2025年曲靖市政府性基金预算收入情况表</t>
  </si>
  <si>
    <t>1030102</t>
  </si>
  <si>
    <t>一、农网还贷资金收入</t>
  </si>
  <si>
    <t>1030129</t>
  </si>
  <si>
    <t>二、国家电影事业发展专项资金收入</t>
  </si>
  <si>
    <t>1030146</t>
  </si>
  <si>
    <t>三、国有土地收益基金收入</t>
  </si>
  <si>
    <t>1030147</t>
  </si>
  <si>
    <t>四、农业土地开发资金收入</t>
  </si>
  <si>
    <t>1030148</t>
  </si>
  <si>
    <t>五、国有土地使用权出让收入</t>
  </si>
  <si>
    <t>103014801</t>
  </si>
  <si>
    <t>土地出让价款收入</t>
  </si>
  <si>
    <t>103014802</t>
  </si>
  <si>
    <t>补缴的土地价款</t>
  </si>
  <si>
    <t>103014803</t>
  </si>
  <si>
    <t>划拨土地收入</t>
  </si>
  <si>
    <t>103014898</t>
  </si>
  <si>
    <t>缴纳新增建设用地土地有偿使用费</t>
  </si>
  <si>
    <t>103014899</t>
  </si>
  <si>
    <t>其他土地出让收入</t>
  </si>
  <si>
    <t>1030150</t>
  </si>
  <si>
    <t>六、大中型水库库区基金收入</t>
  </si>
  <si>
    <t>1030155</t>
  </si>
  <si>
    <t>七、彩票公益金收入</t>
  </si>
  <si>
    <t>103015501</t>
  </si>
  <si>
    <t>福利彩票公益金收入</t>
  </si>
  <si>
    <t>103015502</t>
  </si>
  <si>
    <t>体育彩票公益金收入</t>
  </si>
  <si>
    <t>1030156</t>
  </si>
  <si>
    <t>八、城市基础设施配套费收入</t>
  </si>
  <si>
    <t>1030157</t>
  </si>
  <si>
    <t>九、小型水库移民扶助基金收入</t>
  </si>
  <si>
    <t>1030158</t>
  </si>
  <si>
    <t>十、国家重大水利工程建设基金收入</t>
  </si>
  <si>
    <t>1030159</t>
  </si>
  <si>
    <t>十一、车辆通行费</t>
  </si>
  <si>
    <t>1030178</t>
  </si>
  <si>
    <t>十二、污水处理费收入</t>
  </si>
  <si>
    <t>1030180</t>
  </si>
  <si>
    <t>十三、彩票发行机构和彩票销售机构的业务费用</t>
  </si>
  <si>
    <t>十四、耕地保护考核奖惩基金收入▲</t>
  </si>
  <si>
    <t>十五、超长期特别国债财务基金收入▲</t>
  </si>
  <si>
    <t>1030199</t>
  </si>
  <si>
    <t>十六、其他政府性基金收入</t>
  </si>
  <si>
    <t>10310</t>
  </si>
  <si>
    <t>十七、专项债务对应项目专项收入</t>
  </si>
  <si>
    <t>全市政府性基金预算收入</t>
  </si>
  <si>
    <t xml:space="preserve">   政府性基金转移收入</t>
  </si>
  <si>
    <t xml:space="preserve">     政府性基金补助收入</t>
  </si>
  <si>
    <t xml:space="preserve">     抗疫特别国债转移支付收入</t>
  </si>
  <si>
    <t xml:space="preserve">   地方政府专项债务转贷收入</t>
  </si>
  <si>
    <t>2-2 2025年曲靖市政府性基金预算支出情况表</t>
  </si>
  <si>
    <t>一、教育支出▲</t>
  </si>
  <si>
    <t>超长期特别国债安排的支出▲</t>
  </si>
  <si>
    <t>基础教育▲</t>
  </si>
  <si>
    <t>高等教育▲</t>
  </si>
  <si>
    <t>职业教育▲</t>
  </si>
  <si>
    <t>特殊教育▲</t>
  </si>
  <si>
    <t>其他教育支出▲</t>
  </si>
  <si>
    <t>二、科学技术支出▲</t>
  </si>
  <si>
    <t>基础研究▲</t>
  </si>
  <si>
    <t>应用研究▲</t>
  </si>
  <si>
    <t>技术研究与开发▲</t>
  </si>
  <si>
    <t>科技条件与服务▲</t>
  </si>
  <si>
    <t>科技重大项目▲</t>
  </si>
  <si>
    <t>其他科技支出▲</t>
  </si>
  <si>
    <t>三、文化旅游体育与传媒支出</t>
  </si>
  <si>
    <t>20707</t>
  </si>
  <si>
    <t>国家电影事业发展专项资金安排的支出</t>
  </si>
  <si>
    <t>2070701</t>
  </si>
  <si>
    <t>资助国产影片放映</t>
  </si>
  <si>
    <t>2070702</t>
  </si>
  <si>
    <t>资助影院建设</t>
  </si>
  <si>
    <t>2070703</t>
  </si>
  <si>
    <t>资助少数民族语电影译制</t>
  </si>
  <si>
    <t>2070704</t>
  </si>
  <si>
    <t>购买农村电影公益性放映版权服务</t>
  </si>
  <si>
    <t>2070799</t>
  </si>
  <si>
    <t>其他国家电影事业发展专项资金支出</t>
  </si>
  <si>
    <t>20709</t>
  </si>
  <si>
    <t>旅游发展基金支出</t>
  </si>
  <si>
    <t>2070901</t>
  </si>
  <si>
    <t>宣传促销</t>
  </si>
  <si>
    <t>2070902</t>
  </si>
  <si>
    <t>行业规划</t>
  </si>
  <si>
    <t>2070903</t>
  </si>
  <si>
    <t>旅游事业补助</t>
  </si>
  <si>
    <t>2070904</t>
  </si>
  <si>
    <t>地方旅游开发项目补助</t>
  </si>
  <si>
    <t>2070999</t>
  </si>
  <si>
    <t>其他旅游发展基金支出</t>
  </si>
  <si>
    <t>20710</t>
  </si>
  <si>
    <t>国家电影事业发展专项资金对应专项债务收入安排的支出</t>
  </si>
  <si>
    <t>2071001</t>
  </si>
  <si>
    <t>资助城市影院</t>
  </si>
  <si>
    <t>2071099</t>
  </si>
  <si>
    <t>其他国家电影事业发展专项资金对应专项债务收入支出</t>
  </si>
  <si>
    <t>文化和旅游▲</t>
  </si>
  <si>
    <t>文物▲</t>
  </si>
  <si>
    <t>体育▲</t>
  </si>
  <si>
    <t>新闻出版电影▲</t>
  </si>
  <si>
    <t>广播电视▲</t>
  </si>
  <si>
    <t>其他文化旅游传媒与体育支出▲</t>
  </si>
  <si>
    <t>四、社会保障和就业支出▲</t>
  </si>
  <si>
    <t>养老机构及服务设施▲</t>
  </si>
  <si>
    <t>公共就业服务设施▲</t>
  </si>
  <si>
    <t>其他社会保障和就业支出▲</t>
  </si>
  <si>
    <t>五、卫生健康支出▲</t>
  </si>
  <si>
    <t>公立医院▲</t>
  </si>
  <si>
    <t>基层医疗卫生机构▲</t>
  </si>
  <si>
    <t>公共卫生机构▲</t>
  </si>
  <si>
    <t>其他卫生健康支出▲</t>
  </si>
  <si>
    <t>六、节能环保支出</t>
  </si>
  <si>
    <t>21160</t>
  </si>
  <si>
    <t>可再生能源电价附加收入安排的支出</t>
  </si>
  <si>
    <t>风力发电补助</t>
  </si>
  <si>
    <t>太阳能发电补助</t>
  </si>
  <si>
    <t>生物质能发电补助</t>
  </si>
  <si>
    <t>其他可再生能源电价附加收入安排的支出</t>
  </si>
  <si>
    <t>废弃电器电子产品处理基金支出</t>
  </si>
  <si>
    <t>回收处理费用补贴</t>
  </si>
  <si>
    <t>信息系统建设</t>
  </si>
  <si>
    <t>基金征管经费</t>
  </si>
  <si>
    <t>其他废弃电器电子产品处理基金支出</t>
  </si>
  <si>
    <t>水污染综合治理▲</t>
  </si>
  <si>
    <t>应对气候变化▲</t>
  </si>
  <si>
    <t>“三北”工程建设▲</t>
  </si>
  <si>
    <t>其他节能环保支出▲</t>
  </si>
  <si>
    <t>七、城乡社区支出</t>
  </si>
  <si>
    <t>21208</t>
  </si>
  <si>
    <t>国有土地使用权出让收入安排的支出</t>
  </si>
  <si>
    <t>2120801</t>
  </si>
  <si>
    <t>征地和拆迁补偿支出</t>
  </si>
  <si>
    <t>2120802</t>
  </si>
  <si>
    <t>土地开发支出</t>
  </si>
  <si>
    <t>2120803</t>
  </si>
  <si>
    <t>城市建设支出</t>
  </si>
  <si>
    <t>2120804</t>
  </si>
  <si>
    <t>农村基础设施建设支出</t>
  </si>
  <si>
    <t>2120805</t>
  </si>
  <si>
    <t>补助被征地农民支出</t>
  </si>
  <si>
    <t>2120806</t>
  </si>
  <si>
    <t>土地出让业务支出</t>
  </si>
  <si>
    <t>2120807</t>
  </si>
  <si>
    <t>廉租住房支出</t>
  </si>
  <si>
    <t>2120809</t>
  </si>
  <si>
    <t>支付破产或改制企业职工安置费</t>
  </si>
  <si>
    <t>2120810</t>
  </si>
  <si>
    <t>棚户区改造支出</t>
  </si>
  <si>
    <t>2120811</t>
  </si>
  <si>
    <t>公共租赁住房支出</t>
  </si>
  <si>
    <t>2120813</t>
  </si>
  <si>
    <t>保障性住房租金补贴</t>
  </si>
  <si>
    <t>2120814</t>
  </si>
  <si>
    <t>农业生产发展支出</t>
  </si>
  <si>
    <t>2120815</t>
  </si>
  <si>
    <t>农村社会事业支出</t>
  </si>
  <si>
    <t>2120816</t>
  </si>
  <si>
    <t>农业农村生态环境支出</t>
  </si>
  <si>
    <t>2120899</t>
  </si>
  <si>
    <t>其他国有土地使用权出让收入安排的支出</t>
  </si>
  <si>
    <t>21210</t>
  </si>
  <si>
    <t>国有土地收益基金安排的支出</t>
  </si>
  <si>
    <t>2121001</t>
  </si>
  <si>
    <t>2121002</t>
  </si>
  <si>
    <t>2121099</t>
  </si>
  <si>
    <t>其他国有土地收益基金支出</t>
  </si>
  <si>
    <t>21211</t>
  </si>
  <si>
    <t>农业土地开发资金安排的支出</t>
  </si>
  <si>
    <t>21213</t>
  </si>
  <si>
    <t>城市基础设施配套费安排的支出</t>
  </si>
  <si>
    <t>2121301</t>
  </si>
  <si>
    <t>城市公共设施</t>
  </si>
  <si>
    <t>2121302</t>
  </si>
  <si>
    <t>城市环境卫生</t>
  </si>
  <si>
    <t>2121303</t>
  </si>
  <si>
    <t>公有房屋</t>
  </si>
  <si>
    <t>2121304</t>
  </si>
  <si>
    <t>城市防洪</t>
  </si>
  <si>
    <t>2121399</t>
  </si>
  <si>
    <t>其他城市基础设施配套费安排的支出</t>
  </si>
  <si>
    <t>21214</t>
  </si>
  <si>
    <t>污水处理费收入安排的支出</t>
  </si>
  <si>
    <t>2121401</t>
  </si>
  <si>
    <t>污水处理设施建设和运营</t>
  </si>
  <si>
    <t>2121402</t>
  </si>
  <si>
    <t>代征手续费</t>
  </si>
  <si>
    <t>2121499</t>
  </si>
  <si>
    <t>其他污水处理费安排的支出</t>
  </si>
  <si>
    <t>21215</t>
  </si>
  <si>
    <t>土地储备专项债券收入安排的支出</t>
  </si>
  <si>
    <t>2121501</t>
  </si>
  <si>
    <t>2121502</t>
  </si>
  <si>
    <t>2121599</t>
  </si>
  <si>
    <t>其他土地储备专项债券收入安排的支出</t>
  </si>
  <si>
    <t>21216</t>
  </si>
  <si>
    <t>棚户区改造专项债券收入安排的支出</t>
  </si>
  <si>
    <t>2121601</t>
  </si>
  <si>
    <t>2121602</t>
  </si>
  <si>
    <t>2121699</t>
  </si>
  <si>
    <t>其他棚户区改造专项债券收入安排的支出</t>
  </si>
  <si>
    <t>21217</t>
  </si>
  <si>
    <t>城市基础设施配套费对应专项债务收入安排的支出</t>
  </si>
  <si>
    <t>2121701</t>
  </si>
  <si>
    <t>2121702</t>
  </si>
  <si>
    <t>2121703</t>
  </si>
  <si>
    <t>2121704</t>
  </si>
  <si>
    <t>2121799</t>
  </si>
  <si>
    <t>其他城市基础设施配套费对应专项债务收入安排的支出</t>
  </si>
  <si>
    <t>21218</t>
  </si>
  <si>
    <t>污水处理费对应专项债务收入安排的支出</t>
  </si>
  <si>
    <t>2121801</t>
  </si>
  <si>
    <t>2121899</t>
  </si>
  <si>
    <t>其他污水处理费对应专项债务收入安排的支出</t>
  </si>
  <si>
    <t>21219</t>
  </si>
  <si>
    <t>国有土地使用权出让收入对应专项债务收入安排的支出</t>
  </si>
  <si>
    <t>2121901</t>
  </si>
  <si>
    <t>2121902</t>
  </si>
  <si>
    <t>2121903</t>
  </si>
  <si>
    <t>2121904</t>
  </si>
  <si>
    <t>2121905</t>
  </si>
  <si>
    <t>2121906</t>
  </si>
  <si>
    <t>2121907</t>
  </si>
  <si>
    <t>2121999</t>
  </si>
  <si>
    <t>其他国有土地使用权出让收入对应专项债务收入安排的支出</t>
  </si>
  <si>
    <t>城乡社区公共设施▲</t>
  </si>
  <si>
    <t>其他城乡社区支出▲</t>
  </si>
  <si>
    <t>八、农林水支出</t>
  </si>
  <si>
    <t>21366</t>
  </si>
  <si>
    <t>大中型水库库区基金安排的支出</t>
  </si>
  <si>
    <t>2136601</t>
  </si>
  <si>
    <t>基础设施建设和经济发展</t>
  </si>
  <si>
    <t>2136602</t>
  </si>
  <si>
    <t>解决移民遗留问题</t>
  </si>
  <si>
    <t>2136603</t>
  </si>
  <si>
    <t>库区防护工程维护</t>
  </si>
  <si>
    <t>2136699</t>
  </si>
  <si>
    <t>其他大中型水库库区基金支出</t>
  </si>
  <si>
    <t>21367</t>
  </si>
  <si>
    <t>三峡水库库区基金支出</t>
  </si>
  <si>
    <t>2136701</t>
  </si>
  <si>
    <t>2136702</t>
  </si>
  <si>
    <t>2136703</t>
  </si>
  <si>
    <t>库区维护和管理</t>
  </si>
  <si>
    <t>2136799</t>
  </si>
  <si>
    <t>其他三峡水库库区基金支出</t>
  </si>
  <si>
    <t>21369</t>
  </si>
  <si>
    <t>国家重大水利工程建设基金安排的支出</t>
  </si>
  <si>
    <t>2136901</t>
  </si>
  <si>
    <t>2136902</t>
  </si>
  <si>
    <t>三峡后续工作</t>
  </si>
  <si>
    <t>2136903</t>
  </si>
  <si>
    <t>地方重大水利工程建设</t>
  </si>
  <si>
    <t>2136999</t>
  </si>
  <si>
    <t>其他重大水利工程建设基金支出</t>
  </si>
  <si>
    <t>大中型水库库区基金对应专项债务收入安排的支出</t>
  </si>
  <si>
    <t>其他大中型水库库区基金对应专项债务收入支出</t>
  </si>
  <si>
    <t>国家重大水利工程建设基金对应专项债务收入安排的支出</t>
  </si>
  <si>
    <t>三峡工程后续工作</t>
  </si>
  <si>
    <t>其他重大水利工程建设基金对应专项债务收入支出</t>
  </si>
  <si>
    <t>大中型水库移民后期扶持基金支出</t>
  </si>
  <si>
    <t>移民补助</t>
  </si>
  <si>
    <t>其他大中型水库移民后期扶持基金支出</t>
  </si>
  <si>
    <t>小型水库移民扶助基金安排的支出</t>
  </si>
  <si>
    <t>其他小型水库移民扶助基金支出</t>
  </si>
  <si>
    <t>小型水库移民扶助基金对应专项债务收入安排的支出</t>
  </si>
  <si>
    <t>其他小型水库移民扶助基金对应专项债务收入安排的支出</t>
  </si>
  <si>
    <t>农业农村支出▲</t>
  </si>
  <si>
    <t>水利支出▲</t>
  </si>
  <si>
    <t>其他农林水支出▲</t>
  </si>
  <si>
    <t>九、交通运输支出</t>
  </si>
  <si>
    <t>21460</t>
  </si>
  <si>
    <t>海南省高等级公路车辆通行附加费安排的支出</t>
  </si>
  <si>
    <t>2146001</t>
  </si>
  <si>
    <t>2146002</t>
  </si>
  <si>
    <t>2146003</t>
  </si>
  <si>
    <t>公路还贷</t>
  </si>
  <si>
    <t>2146099</t>
  </si>
  <si>
    <t>其他海南省高等级公路车辆通行附加费安排的支出</t>
  </si>
  <si>
    <t>21462</t>
  </si>
  <si>
    <t>车辆通行费安排的支出</t>
  </si>
  <si>
    <t>2146201</t>
  </si>
  <si>
    <t>2146202</t>
  </si>
  <si>
    <t>政府还贷公路养护</t>
  </si>
  <si>
    <t>2146203</t>
  </si>
  <si>
    <t>政府还贷公路管理</t>
  </si>
  <si>
    <t>2146299</t>
  </si>
  <si>
    <t>其他车辆通行费安排的支出</t>
  </si>
  <si>
    <t>21464</t>
  </si>
  <si>
    <t>铁路建设基金支出</t>
  </si>
  <si>
    <t>2146401</t>
  </si>
  <si>
    <t>铁路建设投资</t>
  </si>
  <si>
    <t>2146402</t>
  </si>
  <si>
    <t>购置铁路机车车辆</t>
  </si>
  <si>
    <t>2146403</t>
  </si>
  <si>
    <t>铁路还贷</t>
  </si>
  <si>
    <t>2146404</t>
  </si>
  <si>
    <t>建设项目铺底资金</t>
  </si>
  <si>
    <t>2146405</t>
  </si>
  <si>
    <t>勘测设计</t>
  </si>
  <si>
    <t>2146406</t>
  </si>
  <si>
    <t>注册资本金</t>
  </si>
  <si>
    <t>2146407</t>
  </si>
  <si>
    <t>周转资金</t>
  </si>
  <si>
    <t>2146499</t>
  </si>
  <si>
    <t>其他铁路建设基金支出</t>
  </si>
  <si>
    <t>21468</t>
  </si>
  <si>
    <t>船舶油污损害赔偿基金支出</t>
  </si>
  <si>
    <t>2146801</t>
  </si>
  <si>
    <t>应急处置费用</t>
  </si>
  <si>
    <t>2146802</t>
  </si>
  <si>
    <t>控制清除污染</t>
  </si>
  <si>
    <t>2146803</t>
  </si>
  <si>
    <t>损失补偿</t>
  </si>
  <si>
    <t>2146804</t>
  </si>
  <si>
    <t>生态恢复</t>
  </si>
  <si>
    <t>2146805</t>
  </si>
  <si>
    <t>监视监测</t>
  </si>
  <si>
    <t>2146899</t>
  </si>
  <si>
    <t>其他船舶油污损害赔偿基金支出</t>
  </si>
  <si>
    <t>21469</t>
  </si>
  <si>
    <t>民航发展基金支出</t>
  </si>
  <si>
    <t>2146901</t>
  </si>
  <si>
    <t>民航机场建设</t>
  </si>
  <si>
    <t>2146902</t>
  </si>
  <si>
    <t>2146903</t>
  </si>
  <si>
    <t>民航安全</t>
  </si>
  <si>
    <t>2146904</t>
  </si>
  <si>
    <t>航线和机场补贴</t>
  </si>
  <si>
    <t>2146906</t>
  </si>
  <si>
    <t>民航节能减排</t>
  </si>
  <si>
    <t>2146907</t>
  </si>
  <si>
    <t>通用航空发展</t>
  </si>
  <si>
    <t>2146908</t>
  </si>
  <si>
    <t>征管经费</t>
  </si>
  <si>
    <t>民航科教和信息建设</t>
  </si>
  <si>
    <t>2146999</t>
  </si>
  <si>
    <t>其他民航发展基金支出</t>
  </si>
  <si>
    <t>21470</t>
  </si>
  <si>
    <t>海南省高等级公路车辆通行附加费对应专项债务收入安排的支出</t>
  </si>
  <si>
    <t>2147001</t>
  </si>
  <si>
    <t>2147099</t>
  </si>
  <si>
    <t>其他海南省高等级公路车辆通行附加费对应专项债务收入安排的支出</t>
  </si>
  <si>
    <t>21471</t>
  </si>
  <si>
    <t>政府收费公路专项债券收入安排的支出</t>
  </si>
  <si>
    <t>2147101</t>
  </si>
  <si>
    <t>2147199</t>
  </si>
  <si>
    <t>其他政府收费公路专项债券收入安排的支出</t>
  </si>
  <si>
    <t>21472</t>
  </si>
  <si>
    <t>车辆通行费对应专项债务收入安排的支出</t>
  </si>
  <si>
    <t>公路水路运输▲</t>
  </si>
  <si>
    <t>铁路运输▲</t>
  </si>
  <si>
    <t>民用航空运输▲</t>
  </si>
  <si>
    <t>邮政业支出▲</t>
  </si>
  <si>
    <t>其他交通运输支出▲</t>
  </si>
  <si>
    <t>十、资源勘探工业信息等支出</t>
  </si>
  <si>
    <t>21562</t>
  </si>
  <si>
    <t>农网还贷资金支出</t>
  </si>
  <si>
    <t>2156202</t>
  </si>
  <si>
    <t>地方农网还贷资金支出</t>
  </si>
  <si>
    <t>2156299</t>
  </si>
  <si>
    <t>其他农网还贷资金支出</t>
  </si>
  <si>
    <t>资源勘探开发▲</t>
  </si>
  <si>
    <t>制造业▲</t>
  </si>
  <si>
    <t>工业和信息产业▲</t>
  </si>
  <si>
    <t>其他资源勘探工业信息等支出▲</t>
  </si>
  <si>
    <t>十一、自然资源海洋气象等支出▲</t>
  </si>
  <si>
    <t>耕地保护考核奖惩基金支出▲</t>
  </si>
  <si>
    <t>耕地保护▲</t>
  </si>
  <si>
    <t>补充耕地▲</t>
  </si>
  <si>
    <t>十二、住房保障支出▲</t>
  </si>
  <si>
    <t>保障性租赁住房▲</t>
  </si>
  <si>
    <t>其他住房保障支出▲</t>
  </si>
  <si>
    <t>十三、粮油物资储备支出▲</t>
  </si>
  <si>
    <t>设施建设▲</t>
  </si>
  <si>
    <t>其他粮油物资储备支出▲</t>
  </si>
  <si>
    <t>十四、灾害防治及应急管理支出▲</t>
  </si>
  <si>
    <t>自然灾害防治▲</t>
  </si>
  <si>
    <t>自然灾害恢复重建支出▲</t>
  </si>
  <si>
    <t>其他灾害防治及应急管理支出▲</t>
  </si>
  <si>
    <t>十五、其他支出</t>
  </si>
  <si>
    <t>22904</t>
  </si>
  <si>
    <t>其他政府性基金及对应专项债务收入安排的支出</t>
  </si>
  <si>
    <t>2290401</t>
  </si>
  <si>
    <t>其他政府性基金安排的支出</t>
  </si>
  <si>
    <t>2290402</t>
  </si>
  <si>
    <t>其他地方自行试点项目收益专项债券收入安排的支出</t>
  </si>
  <si>
    <t>2290403</t>
  </si>
  <si>
    <t>其他政府性基金债务收入安排的支出</t>
  </si>
  <si>
    <t>22908</t>
  </si>
  <si>
    <t>彩票发行销售机构业务费安排的支出</t>
  </si>
  <si>
    <t>2290802</t>
  </si>
  <si>
    <t>福利彩票发行机构的业务费支出</t>
  </si>
  <si>
    <t>2290803</t>
  </si>
  <si>
    <t>体育彩票发行机构的业务费支出</t>
  </si>
  <si>
    <t>2290804</t>
  </si>
  <si>
    <t>福利彩票销售机构的业务费支出</t>
  </si>
  <si>
    <t>2290805</t>
  </si>
  <si>
    <t>体育彩票销售机构的业务费支出</t>
  </si>
  <si>
    <t>2290806</t>
  </si>
  <si>
    <t>彩票兑奖周转金支出</t>
  </si>
  <si>
    <t>2290807</t>
  </si>
  <si>
    <t>彩票发行销售风险基金支出</t>
  </si>
  <si>
    <t>2290808</t>
  </si>
  <si>
    <t>彩票市场调控资金支出</t>
  </si>
  <si>
    <t>2290899</t>
  </si>
  <si>
    <t>其他彩票发行销售机构业务费安排的支出</t>
  </si>
  <si>
    <t>抗疫特别国债财务基金支出</t>
  </si>
  <si>
    <t>抗疫特别国债财务基金支出★</t>
  </si>
  <si>
    <t>超长期特别国债财务基金支出▲</t>
  </si>
  <si>
    <t>22960</t>
  </si>
  <si>
    <t>彩票公益金安排的支出</t>
  </si>
  <si>
    <t>用于补充全国社会保障基金的彩票公益金支出</t>
  </si>
  <si>
    <t>2296002</t>
  </si>
  <si>
    <t>用于社会福利的彩票公益金支出</t>
  </si>
  <si>
    <t>2296003</t>
  </si>
  <si>
    <t>用于体育事业的彩票公益金支出</t>
  </si>
  <si>
    <t>2296004</t>
  </si>
  <si>
    <t>用于教育事业的彩票公益金支出</t>
  </si>
  <si>
    <t>2296005</t>
  </si>
  <si>
    <t>用于红十字事业的彩票公益金支出</t>
  </si>
  <si>
    <t>2296006</t>
  </si>
  <si>
    <t>用于残疾人事业的彩票公益金支出</t>
  </si>
  <si>
    <t>2296010</t>
  </si>
  <si>
    <t>用于文化事业的彩票公益金支出</t>
  </si>
  <si>
    <t>2296011</t>
  </si>
  <si>
    <t>用于巩固脱贫攻坚成果衔接乡村振兴的彩票公益金支出</t>
  </si>
  <si>
    <t>2296012</t>
  </si>
  <si>
    <t>用于法律援助的彩票公益金支出</t>
  </si>
  <si>
    <t>2296013</t>
  </si>
  <si>
    <t>用于城乡医疗救助的的彩票公益金支出</t>
  </si>
  <si>
    <t>2296099</t>
  </si>
  <si>
    <t>用于其他社会公益事业的彩票公益金支出</t>
  </si>
  <si>
    <t>超长期特别国债安排的其他支出</t>
  </si>
  <si>
    <t>十六、债务付息支出</t>
  </si>
  <si>
    <t>地方政府专项债务付息支出</t>
  </si>
  <si>
    <t>2320401</t>
  </si>
  <si>
    <t>海南省高等级公路车辆通行附加费债务付息支出</t>
  </si>
  <si>
    <t>2320402</t>
  </si>
  <si>
    <t>港口建设费债务付息支出</t>
  </si>
  <si>
    <t>2320405</t>
  </si>
  <si>
    <t>国家电影事业发展专项资金债务付息支出</t>
  </si>
  <si>
    <t>2320411</t>
  </si>
  <si>
    <t>国有土地使用权出让金债务付息支出</t>
  </si>
  <si>
    <t>2320413</t>
  </si>
  <si>
    <t>农业土地开发资金债务付息支出</t>
  </si>
  <si>
    <t>2320414</t>
  </si>
  <si>
    <t>大中型水库库区基金债务付息支出</t>
  </si>
  <si>
    <t>2320416</t>
  </si>
  <si>
    <t>城市基础设施配套费债务付息支出</t>
  </si>
  <si>
    <t>2320417</t>
  </si>
  <si>
    <t>小型水库移民扶助基金债务付息支出</t>
  </si>
  <si>
    <t>2320418</t>
  </si>
  <si>
    <t>国家重大水利工程建设基金债务付息支出</t>
  </si>
  <si>
    <t>2320419</t>
  </si>
  <si>
    <t>车辆通行费债务付息支出</t>
  </si>
  <si>
    <t>2320420</t>
  </si>
  <si>
    <t>污水处理费债务付息支出</t>
  </si>
  <si>
    <t>2320431</t>
  </si>
  <si>
    <t>土地储备专项债券付息支出</t>
  </si>
  <si>
    <t>2320432</t>
  </si>
  <si>
    <t>政府收费公路专项债券付息支出</t>
  </si>
  <si>
    <t>2320433</t>
  </si>
  <si>
    <t>棚户区改造专项债券付息支出</t>
  </si>
  <si>
    <t>2320498</t>
  </si>
  <si>
    <t>其他地方自行试点项目收益专项债券付息支出</t>
  </si>
  <si>
    <t>2320499</t>
  </si>
  <si>
    <t>其他政府性基金债务付息支出</t>
  </si>
  <si>
    <t>十七、债务发行费用支出</t>
  </si>
  <si>
    <t>地方政府专项债务发行费用支出</t>
  </si>
  <si>
    <t>2330401</t>
  </si>
  <si>
    <t>海南省高等级公路车辆通行附加费债务发行费用支出</t>
  </si>
  <si>
    <t>2330405</t>
  </si>
  <si>
    <t>国家电影事业发展专项资金债务发行费用支出</t>
  </si>
  <si>
    <t>2330411</t>
  </si>
  <si>
    <t>国有土地使用权出让金债务发行费用支出</t>
  </si>
  <si>
    <t>2330413</t>
  </si>
  <si>
    <t>农业土地开发资金债务发行费用支出</t>
  </si>
  <si>
    <t>2330414</t>
  </si>
  <si>
    <t>大中型水库库区基金债务发行费用支出</t>
  </si>
  <si>
    <t>2330416</t>
  </si>
  <si>
    <t>城市基础设施配套费债务发行费用支出</t>
  </si>
  <si>
    <t>2330417</t>
  </si>
  <si>
    <t>小型水库移民扶助基金债务发行费用支出</t>
  </si>
  <si>
    <t>2330418</t>
  </si>
  <si>
    <t>国家重大水利工程建设基金债务发行费用支出</t>
  </si>
  <si>
    <t>2330419</t>
  </si>
  <si>
    <t>车辆通行费债务发行费用支出</t>
  </si>
  <si>
    <t>2330420</t>
  </si>
  <si>
    <t>污水处理费债务发行费用支出</t>
  </si>
  <si>
    <t>2330431</t>
  </si>
  <si>
    <t>土地储备专项债券发行费用支出</t>
  </si>
  <si>
    <t>2330432</t>
  </si>
  <si>
    <t>政府收费公路专项债券发行费用支出</t>
  </si>
  <si>
    <t>2330433</t>
  </si>
  <si>
    <t>棚户区改造专项债券发行费用支出</t>
  </si>
  <si>
    <t>2330498</t>
  </si>
  <si>
    <t>其他地方自行试点项目收益专项债务发行费用支出</t>
  </si>
  <si>
    <t>2330499</t>
  </si>
  <si>
    <t>其他政府性基金债务发行费用支出</t>
  </si>
  <si>
    <t>234</t>
  </si>
  <si>
    <t>十八、抗疫特别国债安排的支出</t>
  </si>
  <si>
    <t>23401</t>
  </si>
  <si>
    <t>基础设施建设</t>
  </si>
  <si>
    <t>2340101</t>
  </si>
  <si>
    <t>公共卫生体系建设</t>
  </si>
  <si>
    <t>2340102</t>
  </si>
  <si>
    <t>重大疫情防控救治体系建设</t>
  </si>
  <si>
    <t>2340103</t>
  </si>
  <si>
    <t>粮食安全</t>
  </si>
  <si>
    <t>2340104</t>
  </si>
  <si>
    <t>能源安全</t>
  </si>
  <si>
    <t>2340105</t>
  </si>
  <si>
    <t>应急物资保障</t>
  </si>
  <si>
    <t>2340106</t>
  </si>
  <si>
    <t>产业链改造升级</t>
  </si>
  <si>
    <t>2340107</t>
  </si>
  <si>
    <t>城镇老旧小区改造</t>
  </si>
  <si>
    <t>2340108</t>
  </si>
  <si>
    <t>生态环境治理</t>
  </si>
  <si>
    <t>2340109</t>
  </si>
  <si>
    <t>交通基础设施建设</t>
  </si>
  <si>
    <t>2340110</t>
  </si>
  <si>
    <t>市政设施建设</t>
  </si>
  <si>
    <t>2340111</t>
  </si>
  <si>
    <t>重大区域规划基础设施建设</t>
  </si>
  <si>
    <t>2340199</t>
  </si>
  <si>
    <t>其他基础设施建设</t>
  </si>
  <si>
    <t>23402</t>
  </si>
  <si>
    <t>抗疫相关支出</t>
  </si>
  <si>
    <t>2340201</t>
  </si>
  <si>
    <t>2340202</t>
  </si>
  <si>
    <t>2340203</t>
  </si>
  <si>
    <t>创业担保贷款贴息</t>
  </si>
  <si>
    <t>2340204</t>
  </si>
  <si>
    <t>援企稳岗补贴</t>
  </si>
  <si>
    <t>2340205</t>
  </si>
  <si>
    <t>困难群众基本生活补助</t>
  </si>
  <si>
    <t>2340299</t>
  </si>
  <si>
    <t>其他抗疫相关支出</t>
  </si>
  <si>
    <t>全市政府性基金预算支出</t>
  </si>
  <si>
    <t>230</t>
  </si>
  <si>
    <t>23004</t>
  </si>
  <si>
    <t xml:space="preserve">   政府性基金转移支付</t>
  </si>
  <si>
    <t>2300402</t>
  </si>
  <si>
    <t xml:space="preserve">     政府性基金上解支出</t>
  </si>
  <si>
    <t>2300403</t>
  </si>
  <si>
    <t xml:space="preserve">     抗疫特别国债转移支付支出</t>
  </si>
  <si>
    <t>23008</t>
  </si>
  <si>
    <t xml:space="preserve">   调出资金</t>
  </si>
  <si>
    <t>231</t>
  </si>
  <si>
    <t>地方政府专项债务还本支出</t>
  </si>
  <si>
    <t>23009</t>
  </si>
  <si>
    <t>是</t>
  </si>
  <si>
    <t>2-3 2025年曲靖市市本级政府性基金预算收入情况表</t>
  </si>
  <si>
    <t>市本级政府性基金预算收入</t>
  </si>
  <si>
    <t xml:space="preserve">     政府性基金上解收入</t>
  </si>
  <si>
    <t>2-4 2025年曲靖市市本级政府性基金预算支出情况表</t>
  </si>
  <si>
    <t>类</t>
  </si>
  <si>
    <t>2146909</t>
  </si>
  <si>
    <t>用于城乡医疗救助的彩票公益金支出</t>
  </si>
  <si>
    <t>超长期特别国债安排的其他支出◆</t>
  </si>
  <si>
    <t>市本级政府性基金预算支出</t>
  </si>
  <si>
    <t>2300401</t>
  </si>
  <si>
    <t xml:space="preserve">     政府性基金补助支出</t>
  </si>
  <si>
    <t>203308</t>
  </si>
  <si>
    <t>23011</t>
  </si>
  <si>
    <t xml:space="preserve">   地方政府专项债务转贷支出</t>
  </si>
  <si>
    <t>2-5  2025年曲靖市市本级政府性基金支出表(市对下转移支付)</t>
  </si>
  <si>
    <t>比上年预算数增长%</t>
  </si>
  <si>
    <t>一、文化旅游体育与传媒支出</t>
  </si>
  <si>
    <t>二、社会保障和就业支出</t>
  </si>
  <si>
    <t>三、节能环保支出</t>
  </si>
  <si>
    <t>四、城乡社区支出</t>
  </si>
  <si>
    <t>五、农林水支出</t>
  </si>
  <si>
    <t>六、交通运输支出</t>
  </si>
  <si>
    <t>七、资源勘探工业信息等支出</t>
  </si>
  <si>
    <t>八、自然资源海洋气象等▲</t>
  </si>
  <si>
    <t>九、超长期特别国债转移支付支出▲</t>
  </si>
  <si>
    <t>十、其他支出</t>
  </si>
  <si>
    <t>十一、抗疫特别国债安排的支出</t>
  </si>
  <si>
    <t>本年支出小计</t>
  </si>
  <si>
    <t>3-1  2025年曲靖市国有资本经营收入预算情况表</t>
  </si>
  <si>
    <r>
      <rPr>
        <sz val="14"/>
        <rFont val="MS Serif"/>
        <charset val="134"/>
      </rPr>
      <t xml:space="preserve">    </t>
    </r>
    <r>
      <rPr>
        <sz val="14"/>
        <color indexed="8"/>
        <rFont val="宋体"/>
        <charset val="134"/>
      </rPr>
      <t>单位：万元</t>
    </r>
  </si>
  <si>
    <t>项        目</t>
  </si>
  <si>
    <t>利润收入</t>
  </si>
  <si>
    <t>电力企业利润收入</t>
  </si>
  <si>
    <t>煤炭企业利润收入</t>
  </si>
  <si>
    <t>有色冶金采掘企业利润收入</t>
  </si>
  <si>
    <t>钢铁企业利润收入</t>
  </si>
  <si>
    <t>运输企业利润收入</t>
  </si>
  <si>
    <t>投资服务企业利润收入</t>
  </si>
  <si>
    <t>贸易企业利润收入</t>
  </si>
  <si>
    <t>建筑施工企业利润收入</t>
  </si>
  <si>
    <t>房地产企业利润收入</t>
  </si>
  <si>
    <t>建材企业利润收入</t>
  </si>
  <si>
    <t>医药企业利润收入</t>
  </si>
  <si>
    <t>农林牧渔企业利润收入</t>
  </si>
  <si>
    <t>军工企业利润收入</t>
  </si>
  <si>
    <t>转制科研院所利润收入</t>
  </si>
  <si>
    <t>地质勘查企业利润收入</t>
  </si>
  <si>
    <t>卫生体育福利企业利润收入</t>
  </si>
  <si>
    <t>教育文化广播企业利润收入</t>
  </si>
  <si>
    <t>科学研究企业利润收入</t>
  </si>
  <si>
    <t>机关社团所属企业利润收入</t>
  </si>
  <si>
    <t>化工企业利润收入</t>
  </si>
  <si>
    <t>金融企业利润收入（国资预算）</t>
  </si>
  <si>
    <t>其他国有资本经营预算企业利润收入</t>
  </si>
  <si>
    <t>股利、股息收入</t>
  </si>
  <si>
    <t>国有控股公司股利、股息收入</t>
  </si>
  <si>
    <t>国有参股公司股利、股息收入</t>
  </si>
  <si>
    <t>金融企业股利、股息收入（国资预算）</t>
  </si>
  <si>
    <t>其他国有资本经营预算企业股利、股息收入</t>
  </si>
  <si>
    <t>产权转让收入</t>
  </si>
  <si>
    <t>国有股权、股份转让收入</t>
  </si>
  <si>
    <t>国有独资企业产权转让收入</t>
  </si>
  <si>
    <t>金融企业产权转让收入</t>
  </si>
  <si>
    <t>其他国有资本经营预算企业产权转让收入</t>
  </si>
  <si>
    <t>清算收入</t>
  </si>
  <si>
    <t>国有股权、股份清算收入</t>
  </si>
  <si>
    <t>国有独资企业清算收入</t>
  </si>
  <si>
    <t>其他国有资本经营预算企业清算收入</t>
  </si>
  <si>
    <t>其他国有资本经营预算收入</t>
  </si>
  <si>
    <t>全市国有资本经营预算收入</t>
  </si>
  <si>
    <t>上年结转</t>
  </si>
  <si>
    <t>账务调整收入</t>
  </si>
  <si>
    <t>3-2  2025年曲靖市国有资本经营支出预算情况表</t>
  </si>
  <si>
    <t>解决历史遗留问题及改革成本支出</t>
  </si>
  <si>
    <t>“三供一业”移交补助支出</t>
  </si>
  <si>
    <t>国有企业办职教幼教补助支出</t>
  </si>
  <si>
    <t>国有企业退休人员社会化管理补助支出</t>
  </si>
  <si>
    <t>国有企业改革成本支出</t>
  </si>
  <si>
    <t>离休干部医药费补助支出</t>
  </si>
  <si>
    <t>其他解决历史遗留问题及改革成本支出</t>
  </si>
  <si>
    <t>国有企业资本金注入</t>
  </si>
  <si>
    <t>国有经济结构调整支出</t>
  </si>
  <si>
    <t>公益性设施投资支出</t>
  </si>
  <si>
    <t>前瞻性战略性产业发展支出</t>
  </si>
  <si>
    <t>生态环境保护支出</t>
  </si>
  <si>
    <t>保障国家经济安全支出</t>
  </si>
  <si>
    <t>金融企业资本性支出</t>
  </si>
  <si>
    <t>其他国有企业资本金注入</t>
  </si>
  <si>
    <t>国有企业政策性补贴</t>
  </si>
  <si>
    <t>国有企业政策性补贴（项）</t>
  </si>
  <si>
    <t>金融国有资本经营预算支出</t>
  </si>
  <si>
    <t>其他金融国有资本经营预算支出</t>
  </si>
  <si>
    <t>其他国有资本经营预算支出</t>
  </si>
  <si>
    <t>其他国有资本经营预算支出（项）</t>
  </si>
  <si>
    <t>全市国有资本经营预算支出</t>
  </si>
  <si>
    <t>国有资本经营预算转移支付</t>
  </si>
  <si>
    <t>调出资金</t>
  </si>
  <si>
    <t>3-3  2025年曲靖市市本级国有资本经营收入预算情况表</t>
  </si>
  <si>
    <t>市本级国有资本经营预算收入</t>
  </si>
  <si>
    <t>3-4  2025年曲靖市市本级国有资本经营支出预算情况表</t>
  </si>
  <si>
    <t>项   目</t>
  </si>
  <si>
    <t>"三供一业"移交补助支出</t>
  </si>
  <si>
    <t>市本级国有资本经营预算支出</t>
  </si>
  <si>
    <t>3-5  2025年曲靖市市本级国有资本经营预算转移支付表（分地区）</t>
  </si>
  <si>
    <t>地  区</t>
  </si>
  <si>
    <t>预算数</t>
  </si>
  <si>
    <t>麒麟区</t>
  </si>
  <si>
    <t>3-6  2025年曲靖市市本级国有资本经营预算转移支付表（分项目）</t>
  </si>
  <si>
    <t>项目名称</t>
  </si>
  <si>
    <t>三供一业分离移交专项经费</t>
  </si>
  <si>
    <t>国企退休人员社会化管理中央补助资金</t>
  </si>
  <si>
    <t>国有企业退休人员社会化管理服务专项经费</t>
  </si>
  <si>
    <t>4-1  2025年曲靖市社会保险基金收入预算情况表</t>
  </si>
  <si>
    <t>项     目</t>
  </si>
  <si>
    <t>一、企业职工基本养老保险基金收入</t>
  </si>
  <si>
    <t xml:space="preserve">    其中：保险费收入</t>
  </si>
  <si>
    <t xml:space="preserve">          利息收入</t>
  </si>
  <si>
    <t xml:space="preserve">          财政补贴收入</t>
  </si>
  <si>
    <t>二、机关事业单位基本养老保险基金收入</t>
  </si>
  <si>
    <t>三、失业保险基金收入</t>
  </si>
  <si>
    <t>四、城镇职工基本医疗保险基金收入</t>
  </si>
  <si>
    <t>五、工伤保险基金收入</t>
  </si>
  <si>
    <t>六、城乡居民基本养老保险基金收入</t>
  </si>
  <si>
    <t>七、居民基本医疗保险基金收入</t>
  </si>
  <si>
    <t>收入小计</t>
  </si>
  <si>
    <t xml:space="preserve">  其中：保险费收入</t>
  </si>
  <si>
    <t xml:space="preserve">        利息收入</t>
  </si>
  <si>
    <t xml:space="preserve">        财政补贴收入</t>
  </si>
  <si>
    <t>上级补助收入</t>
  </si>
  <si>
    <t>下级上解收入</t>
  </si>
  <si>
    <t>收入合计</t>
  </si>
  <si>
    <t>4-2  2025年曲靖市社会保险基金支出预算情况表</t>
  </si>
  <si>
    <r>
      <rPr>
        <sz val="14"/>
        <rFont val="宋体"/>
        <charset val="134"/>
      </rPr>
      <t xml:space="preserve">    </t>
    </r>
    <r>
      <rPr>
        <sz val="14"/>
        <color indexed="8"/>
        <rFont val="宋体"/>
        <charset val="134"/>
      </rPr>
      <t>单位：万元</t>
    </r>
  </si>
  <si>
    <t>一、企业职工基本养老保险基金支出</t>
  </si>
  <si>
    <t xml:space="preserve">    其中：待遇支出</t>
  </si>
  <si>
    <t>二、机关事业单位基本养老保险基金支出</t>
  </si>
  <si>
    <t>三、失业保险基金支出</t>
  </si>
  <si>
    <t>四、城镇职工基本医疗保险基金支出</t>
  </si>
  <si>
    <t>五、工伤保险基金支出</t>
  </si>
  <si>
    <t>六、城乡居民基本养老保险基金支出</t>
  </si>
  <si>
    <t>七、居民基本医疗保险基金支出</t>
  </si>
  <si>
    <t>支出小计</t>
  </si>
  <si>
    <t xml:space="preserve">    其中：社会保险待遇支出</t>
  </si>
  <si>
    <t>补助下级支出</t>
  </si>
  <si>
    <t>上解上级支出</t>
  </si>
  <si>
    <t>支出合计</t>
  </si>
  <si>
    <t>4-3  2025年曲靖市市本级社会保险基金收入预算情况表</t>
  </si>
  <si>
    <t>4-4  2025年曲靖市市本级社会保险基金支出预算情况表</t>
  </si>
  <si>
    <t>5-1  曲靖市2024年地方政府债务限额及余额预算情况表</t>
  </si>
  <si>
    <t>单位：亿元</t>
  </si>
  <si>
    <t>地   区</t>
  </si>
  <si>
    <t>2024年债务限额</t>
  </si>
  <si>
    <t>2024年债务余额预计执行数</t>
  </si>
  <si>
    <t>一般债务</t>
  </si>
  <si>
    <t>专项债务</t>
  </si>
  <si>
    <t>公  式</t>
  </si>
  <si>
    <t>A=B+C</t>
  </si>
  <si>
    <t>B</t>
  </si>
  <si>
    <t>C</t>
  </si>
  <si>
    <t>D=E+F</t>
  </si>
  <si>
    <t>E</t>
  </si>
  <si>
    <t>F</t>
  </si>
  <si>
    <t xml:space="preserve">  曲靖市</t>
  </si>
  <si>
    <t xml:space="preserve">    市本级</t>
  </si>
  <si>
    <t xml:space="preserve">    经开区</t>
  </si>
  <si>
    <t xml:space="preserve">    麒麟区</t>
  </si>
  <si>
    <t xml:space="preserve">    马龙区</t>
  </si>
  <si>
    <t xml:space="preserve">    陆良县</t>
  </si>
  <si>
    <t xml:space="preserve">    师宗县</t>
  </si>
  <si>
    <t xml:space="preserve">    罗平县</t>
  </si>
  <si>
    <t xml:space="preserve">    富源县</t>
  </si>
  <si>
    <t xml:space="preserve">    会泽县</t>
  </si>
  <si>
    <t xml:space="preserve">    沾益区</t>
  </si>
  <si>
    <t xml:space="preserve">    宣威市</t>
  </si>
  <si>
    <t>注：1.本表反映上一年度本地区、本级及分地区地方政府债务限额及余额预计执行数。</t>
  </si>
  <si>
    <t xml:space="preserve">    2.本表由县级以上地方各级财政部门在本级人民代表大会批准预算后二十日内公开。</t>
  </si>
  <si>
    <t>5-2  曲靖市2024年地方政府一般债务余额情况表</t>
  </si>
  <si>
    <t>项    目</t>
  </si>
  <si>
    <t>执行数</t>
  </si>
  <si>
    <t>一、2023年末地方政府一般债务余额实际数</t>
  </si>
  <si>
    <t>二、2024年末地方政府一般债务余额限额</t>
  </si>
  <si>
    <t>三、2024年地方政府一般债务发行额</t>
  </si>
  <si>
    <t xml:space="preserve">   中央转贷地方的国际金融组织和外国政府贷款</t>
  </si>
  <si>
    <t xml:space="preserve">   2024年地方政府一般债券发行额</t>
  </si>
  <si>
    <t>四、2024年地方政府一般债务还本额</t>
  </si>
  <si>
    <t>五、2024年末地方政府一般债务余额预计执行数</t>
  </si>
  <si>
    <t>六、2025年地方财政赤字</t>
  </si>
  <si>
    <t>七、2025年地方政府一般债务余额限额</t>
  </si>
  <si>
    <t>注：1.本表反映本地区上两年度一般债务余额，上一年度一般债务限额、发行额、还本支出及余额，本年度财政赤字及一般
      债务限额。  
    2.本表由县级以上地方各级财政部门在本级人民代表大会批准预算后二十日内公开。
    3.本表“四、2024年地方政府一般债务还本额”只包括地方政府一般债券还本和外贷还本，不包括按照财政部要求列支在
    “2310399地方政府其他一般债务还本支出”的置换存量隐性债务部分。</t>
  </si>
  <si>
    <t>5-3  曲靖市市本级2024年地方政府一般债务余额情况表</t>
  </si>
  <si>
    <t xml:space="preserve">    中央转贷地方的国际金融组织和外国政府贷款</t>
  </si>
  <si>
    <t xml:space="preserve">    2024年地方政府一般债券发行额</t>
  </si>
  <si>
    <t>注：1.本表反映本地区上两年度一般债务余额，上一年度一般债务限额、发行额、还本支出及余额，本年度财政赤
      字及一般债务限额。  
    2.本表由县级以上地方各级财政部门在本级人民代表大会批准预算后二十日内公开。
    3.本表“四、2024年地方政府一般债务还本额”只包括地方政府一般债券还本和外贷还本，不包括按照财政部要求列支在
    “2310399地方政府其他一般债务还本支出”的置换存量隐性债务部分。</t>
  </si>
  <si>
    <t>5-4  曲靖市2024年地方政府专项债务余额情况表</t>
  </si>
  <si>
    <t>一、2023年末地方政府专项债务余额实际数</t>
  </si>
  <si>
    <t>二、2024年末地方政府专项债务余额限额</t>
  </si>
  <si>
    <t>三、2024年地方政府专项债务发行额</t>
  </si>
  <si>
    <t>四、2024年地方政府专项债务还本额</t>
  </si>
  <si>
    <t>五、2024年末地方政府专项债务余额预计执行数</t>
  </si>
  <si>
    <t>六、2025年地方政府专项债务新增限额</t>
  </si>
  <si>
    <t>七、2024年末地方政府专项债务余额限额</t>
  </si>
  <si>
    <t>注：1.本表反映本地区上两年度专项债务余额，上一年度专项债务限额、发行额、还本额及余额，本年度专项债务新
      增限额及限额。
    2.本表由县级以上地方各级财政部门在本级人民代表大会批准预算后二十日内公开。
    3.本表“四、2024年地方政府专项债务还本额”只包括地方政府专项债券还本额，不包括按照财政部要求列支在
     “2310499其他政府性基金债务还本支出”的置换存量隐性债务部分。</t>
  </si>
  <si>
    <t>5-5  曲靖市市本级2024年地方政府专项债务余额情况表</t>
  </si>
  <si>
    <t>六、2024年地方政府专项债务新增限额</t>
  </si>
  <si>
    <t>七、2025年末地方政府专项债务余额限额</t>
  </si>
  <si>
    <t>注：1.本表反映本地区上两年度专项债务余额，上一年度专项债务限额、发行额、还本额及余额，本年度专项债务
      新增限额及限额。
    2.本表由县级以上地方各级财政部门在本级人民代表大会批准预算后二十日内公开。
    3.本表“四、2024年地方政府专项债务还本额”只包括地方政府专项债券还本额，不包括按照财政部要求列支在
     “2310499其他政府性基金债务还本支出”的置换存量隐性债务部分。</t>
  </si>
  <si>
    <t>5-6 曲靖市地方政府债券发行及还本
付息情况表</t>
  </si>
  <si>
    <t>公式</t>
  </si>
  <si>
    <t>本地区</t>
  </si>
  <si>
    <t>本级</t>
  </si>
  <si>
    <t>一、2024年发行预计执行数</t>
  </si>
  <si>
    <t>A=B+D</t>
  </si>
  <si>
    <t>（一）一般债券</t>
  </si>
  <si>
    <t xml:space="preserve">   其中：再融资债券</t>
  </si>
  <si>
    <t>（二）专项债券</t>
  </si>
  <si>
    <t>D</t>
  </si>
  <si>
    <t>二、2024年还本预计执行数</t>
  </si>
  <si>
    <t>F=G+H</t>
  </si>
  <si>
    <t>G</t>
  </si>
  <si>
    <t>H</t>
  </si>
  <si>
    <t>三、2024年付息预计执行数</t>
  </si>
  <si>
    <t>I=J+K</t>
  </si>
  <si>
    <t>J</t>
  </si>
  <si>
    <t>K</t>
  </si>
  <si>
    <t>四、2025年还本预算数</t>
  </si>
  <si>
    <t>L=M+O</t>
  </si>
  <si>
    <t>M</t>
  </si>
  <si>
    <t xml:space="preserve">   其中：再融资</t>
  </si>
  <si>
    <t xml:space="preserve">      财政预算安排 </t>
  </si>
  <si>
    <t>N</t>
  </si>
  <si>
    <t>O</t>
  </si>
  <si>
    <t xml:space="preserve">      财政预算安排</t>
  </si>
  <si>
    <t>P</t>
  </si>
  <si>
    <t>五、2025年付息预算数</t>
  </si>
  <si>
    <t>Q=R+S</t>
  </si>
  <si>
    <t>R</t>
  </si>
  <si>
    <t>S</t>
  </si>
  <si>
    <t>注：1.本表反映本地区上一年度地方政府债券（含再融资债券）发行及还本付息支出
      预计执行数、本年度地方政府债券还本付息支出预算数等。
    2.本表由县级以上地方各级财政部门在本级人民代表大会批准预算后二十日内公
      开。</t>
  </si>
  <si>
    <t>5-7  曲靖市2025年地方政府债务限额提前下达情况表</t>
  </si>
  <si>
    <t>下级</t>
  </si>
  <si>
    <t>一、2024年地方政府债务限额</t>
  </si>
  <si>
    <t>其中： 一般债务限额</t>
  </si>
  <si>
    <t xml:space="preserve">       专项债务限额</t>
  </si>
  <si>
    <t>二、提前下达的2025年新增地方政府债务限额</t>
  </si>
  <si>
    <t>注：本表反映本地区及本级年初预算中列示提前下达的新增地方政府债务限额情况，由县级以上地方各级财政部门在本级人民代表大会批准预算后二十日内公开。</t>
  </si>
  <si>
    <t>5-8 曲靖市2025年年初新增地方政府债券资金安排表</t>
  </si>
  <si>
    <t>序号</t>
  </si>
  <si>
    <t>项目类型</t>
  </si>
  <si>
    <t>项目主管部门</t>
  </si>
  <si>
    <t>债券性质</t>
  </si>
  <si>
    <t>债券规模</t>
  </si>
  <si>
    <t>如：农村公路、市政道路等
如：土地储备、政府收费公路、棚改等</t>
  </si>
  <si>
    <t>一般债券
专项债券</t>
  </si>
  <si>
    <t>...</t>
  </si>
  <si>
    <t>注：本表反映本级当年提前下达的新增地方政府债券资金使用安排，由县级以上地方各级财政部门在本级人民代表大会批准预算后二十日内公开。</t>
  </si>
  <si>
    <r>
      <rPr>
        <sz val="16"/>
        <color indexed="8"/>
        <rFont val="方正仿宋_GBK"/>
        <charset val="134"/>
      </rPr>
      <t>公开空表原因为：截止公开时，暂未下达</t>
    </r>
    <r>
      <rPr>
        <sz val="16"/>
        <color indexed="8"/>
        <rFont val="Times New Roman"/>
        <charset val="134"/>
      </rPr>
      <t>2025</t>
    </r>
    <r>
      <rPr>
        <sz val="16"/>
        <color indexed="8"/>
        <rFont val="方正仿宋_GBK"/>
        <charset val="134"/>
      </rPr>
      <t>年提前批次新增地方政府债券额度。</t>
    </r>
  </si>
  <si>
    <t>6-1   2025年市本级重大政策和重点项目绩效目标表</t>
  </si>
  <si>
    <t>单位名称、项目名称</t>
  </si>
  <si>
    <t>项目年度绩效目标</t>
  </si>
  <si>
    <t>一级指标</t>
  </si>
  <si>
    <t>二级指标</t>
  </si>
  <si>
    <t>三级指标</t>
  </si>
  <si>
    <t>指标性质</t>
  </si>
  <si>
    <t>指标值</t>
  </si>
  <si>
    <t>度量单位</t>
  </si>
  <si>
    <t>指标属性</t>
  </si>
  <si>
    <t>指标内容</t>
  </si>
  <si>
    <t>中国共产党曲靖市委员会组织部</t>
  </si>
  <si>
    <t>曲靖市人才发展专项经费</t>
  </si>
  <si>
    <t>力争引进新增引进高层次人才5人、新增引进教育人才150人、 新增引进医疗人才80人、新增引进青年人才30人、新增引进产业人才10人，发放生活补助及租房补助2821.4万元，为曲靖高质量跨越式发展提供智力支撑和人才保障，培育“珠源英才育才工程”系列人才120人，发放市政府特殊津贴30人、提供租房和购房货币补贴100人、“珠源产业人才”补贴50人，引进、认定人员达标率100%，用人单位对珠源系列人才满意度达90%以上。</t>
  </si>
  <si>
    <t>产出指标</t>
  </si>
  <si>
    <t>数量指标</t>
  </si>
  <si>
    <t>新增引进高层次人才</t>
  </si>
  <si>
    <t>=</t>
  </si>
  <si>
    <t>5</t>
  </si>
  <si>
    <t>人</t>
  </si>
  <si>
    <t>定量指标</t>
  </si>
  <si>
    <t>反映新增引进高层次人才情况。</t>
  </si>
  <si>
    <t>获得省部级人才奖项人才数</t>
  </si>
  <si>
    <t>&gt;=</t>
  </si>
  <si>
    <t>50</t>
  </si>
  <si>
    <t>反映获得省部级人才奖项人才数情况。</t>
  </si>
  <si>
    <t>新增资助“珠源英才助学工程”认定人数</t>
  </si>
  <si>
    <t>70</t>
  </si>
  <si>
    <t>反映新增资助“珠源英才助学工程”认定人数情况。</t>
  </si>
  <si>
    <t>市政府特殊津贴奖励人数</t>
  </si>
  <si>
    <t>30</t>
  </si>
  <si>
    <t>反映市政府特殊津贴奖励人数情况。</t>
  </si>
  <si>
    <t>新增培育“珠源英才育才工程”系列人才</t>
  </si>
  <si>
    <t>120</t>
  </si>
  <si>
    <t>反映新增培育“珠源英才育才工程”系列人才情况。</t>
  </si>
  <si>
    <t>专家产业服务团</t>
  </si>
  <si>
    <t>3</t>
  </si>
  <si>
    <t>个</t>
  </si>
  <si>
    <t>反映专家产业服务团情况。</t>
  </si>
  <si>
    <t>“珠源产业人才”补贴人数</t>
  </si>
  <si>
    <t>反映“珠源产业人才”补贴人数情况。</t>
  </si>
  <si>
    <t>提供租房和购房货币补贴的人才数</t>
  </si>
  <si>
    <t>100</t>
  </si>
  <si>
    <t>反映提供租房和购房货币补贴的人才数情况。</t>
  </si>
  <si>
    <t>新增引进教育人才</t>
  </si>
  <si>
    <t>150</t>
  </si>
  <si>
    <t>反映新增引进教育人才情况。</t>
  </si>
  <si>
    <t>新增引进医疗人才</t>
  </si>
  <si>
    <t>80</t>
  </si>
  <si>
    <t>反映新增引进医疗人才情况。</t>
  </si>
  <si>
    <t>新增引进青年人才</t>
  </si>
  <si>
    <t>反映新增引进青年人才情况。</t>
  </si>
  <si>
    <t>新增引进产业人才</t>
  </si>
  <si>
    <t>10</t>
  </si>
  <si>
    <t>反映新增引进产业人才情况。</t>
  </si>
  <si>
    <t>质量指标</t>
  </si>
  <si>
    <t>引进、认定人员达标率</t>
  </si>
  <si>
    <t>%</t>
  </si>
  <si>
    <t>反映引进、认定人员达标情况。</t>
  </si>
  <si>
    <t>时效指标</t>
  </si>
  <si>
    <t>补助资金兑付及时率</t>
  </si>
  <si>
    <t>反映补助资金兑付及时性情况。</t>
  </si>
  <si>
    <t>效益指标</t>
  </si>
  <si>
    <t>社会效益</t>
  </si>
  <si>
    <t>珠源系列人才政策知晓率</t>
  </si>
  <si>
    <t>反映珠源系列人才对珠源系列人才政策知晓率。</t>
  </si>
  <si>
    <t>满意度指标</t>
  </si>
  <si>
    <t>服务对象满意度</t>
  </si>
  <si>
    <t>用人单位满意度</t>
  </si>
  <si>
    <t>90</t>
  </si>
  <si>
    <t>反映用人单位满意度情况。</t>
  </si>
  <si>
    <t>曲靖市商务局</t>
  </si>
  <si>
    <t>曲靖市成品油流通综合智慧管理平台建设项目资金</t>
  </si>
  <si>
    <t>以习近平新时代中国特色社会主义思想为指导，充分发挥大数据监管作用，运用大数据、云计算、物联网等信息化技术手段，推行以智慧监测、远程监管、预警防控为特征的非现场监管模式，获取真实的成品油流通数据，并应用于税收监管、经济数据统计、安全、环保、计量、质量管理等工作，推动成品油市场规范化管理，维护公平、公正的市场经营环境，促进全市成品油市场健康发展。2025底前，实现全市在营加油站智慧监管全覆盖。</t>
  </si>
  <si>
    <t>加油站监管覆盖率</t>
  </si>
  <si>
    <t>反映曲靖市该平台覆盖成品油流通经营企业加油站数量</t>
  </si>
  <si>
    <t>数据采集在线率</t>
  </si>
  <si>
    <t>95</t>
  </si>
  <si>
    <t>反映指挥平台建设监控的有效性</t>
  </si>
  <si>
    <t>故障响应时间</t>
  </si>
  <si>
    <t>&lt;=</t>
  </si>
  <si>
    <t>6</t>
  </si>
  <si>
    <t>小时</t>
  </si>
  <si>
    <t>反映智慧加油站平台建设的有效性</t>
  </si>
  <si>
    <t>经济效益</t>
  </si>
  <si>
    <t>成品油销售额年增长率</t>
  </si>
  <si>
    <t>反映指挥平台建设后，加油数据真实反映相关经济指标</t>
  </si>
  <si>
    <t>反映智慧平台平台建设服务对象满意度</t>
  </si>
  <si>
    <t>云南省曲靖市气象局</t>
  </si>
  <si>
    <t>曲靖城市天气预报专项经费</t>
  </si>
  <si>
    <t>2024年保障曲靖城市天气预报持续在CCTV-1、CCTV-新闻频道11个时段播出，持续借助CCTV-1、CCTV-新闻频道、早、午间《天气预报》节目收视率、国内范围到达率、收视份额及收视人数明显优势在塑造曲靖城市形象方面的独特优势，完成本行政区域内气象事业发展规划的制定及气象工作的组织实施；把曲靖城市形象宣传推入国家级宣传平台，提升曲靖城市对外知名度和影响力。同时提高天气预报覆盖率，推动全市旅游业发展，为招商引资提供更加广阔的平台，推动全市经济发展。</t>
  </si>
  <si>
    <t>天气预报播出频道量</t>
  </si>
  <si>
    <t>7</t>
  </si>
  <si>
    <t>台套</t>
  </si>
  <si>
    <t>2024年天气预报技术服务合同、曲靖市第四届人民政府第三十次（2015 年度第5 次）常务会议纪要</t>
  </si>
  <si>
    <t>节目播出档期数</t>
  </si>
  <si>
    <t>12</t>
  </si>
  <si>
    <t>时</t>
  </si>
  <si>
    <t>收视率</t>
  </si>
  <si>
    <t>0.25</t>
  </si>
  <si>
    <t>通过中国广视索福瑞媒介研究(CSM)统计数据来核对指标值</t>
  </si>
  <si>
    <t>天气预报准确率</t>
  </si>
  <si>
    <t>天气预报准确率明显提升，不低于90%。</t>
  </si>
  <si>
    <t>节目播放时长</t>
  </si>
  <si>
    <t>分钟</t>
  </si>
  <si>
    <t>2025年天气预报节目征订方案</t>
  </si>
  <si>
    <t>天气预报覆盖率</t>
  </si>
  <si>
    <t>提升</t>
  </si>
  <si>
    <t>项</t>
  </si>
  <si>
    <t>通过省统计局统计数据分析 既定指标</t>
  </si>
  <si>
    <t>受益对象满意度</t>
  </si>
  <si>
    <t>单位自订问卷对曲靖城市上中央电视台满意度进行调查</t>
  </si>
  <si>
    <t>曲靖市农业农村局</t>
  </si>
  <si>
    <t>曲靖市对口支援迪庆州维西县专项资金</t>
  </si>
  <si>
    <t>市级财政2025年预算安排对口支援维西县专项帮扶资金2000万元，</t>
  </si>
  <si>
    <t>产业资金投入率</t>
  </si>
  <si>
    <t>60</t>
  </si>
  <si>
    <t>反映了产业资金投入率</t>
  </si>
  <si>
    <t>年内项目开工率</t>
  </si>
  <si>
    <t>反映了年内项目开工情况</t>
  </si>
  <si>
    <t>防返贫监测对象覆盖率</t>
  </si>
  <si>
    <t>反映防返贫监测对象覆盖率</t>
  </si>
  <si>
    <t>帮扶工作群众满意度</t>
  </si>
  <si>
    <t>反映了帮扶工作群众满意度</t>
  </si>
  <si>
    <t>土壤三普专项经费</t>
  </si>
  <si>
    <t>完成麒麟区、罗平县、富源县、会泽县沾益区、陆良县、师宗县、宣威市第三次全国土壤普查外业采样、内业检测及成果汇交工作。</t>
  </si>
  <si>
    <t>土壤表层样品采集</t>
  </si>
  <si>
    <t>6621</t>
  </si>
  <si>
    <t>反映土壤表层样品采集数量</t>
  </si>
  <si>
    <t>完成采样及检测任务及时率</t>
  </si>
  <si>
    <t>反映完成采样及检测任务及时性</t>
  </si>
  <si>
    <t>成果汇交数量</t>
  </si>
  <si>
    <t>8</t>
  </si>
  <si>
    <t>反映成果汇交数量</t>
  </si>
  <si>
    <t>农民满意度</t>
  </si>
  <si>
    <t>反映农民满意度</t>
  </si>
  <si>
    <t>曲靖市科学技术局</t>
  </si>
  <si>
    <t>科技计划项目专项资金</t>
  </si>
  <si>
    <t>（一）开展曲靖市研发投入补助工作，引导和推动曲靖市加大全社会研发投入，研发经费投入强度达到1.04%；（二）支持曲靖市院士专家工作、技术合同登记奖补项目、高层次科技人才培养引进、科技合作专项等项目，实现技术合同成交额4.6亿元，培养高层次人才1人，补助曲靖市院士专家工作站5家。组织85户企业成功备案云南省科技型中小企业，组织曲靖市有关单位18项科技成果申报参加年省科技奖励评选。</t>
  </si>
  <si>
    <t>政策宣传次数</t>
  </si>
  <si>
    <t>2</t>
  </si>
  <si>
    <t>次</t>
  </si>
  <si>
    <t>反映补助政策的宣传力度情况。即通过门户网站、报刊、通信、电视、户外广告等对补助政策进行宣传的次数。</t>
  </si>
  <si>
    <t>培养高层次人才</t>
  </si>
  <si>
    <t>反映培养高层次人才数量。</t>
  </si>
  <si>
    <t>奖补市级科技项目数</t>
  </si>
  <si>
    <t>反映奖补市级科技项目数</t>
  </si>
  <si>
    <t>补助事项公示度</t>
  </si>
  <si>
    <t>反映补助事项在特定办事大厅、官网、媒体或其他渠道按规定进行公示的情况。
补助事项公示度=按规定公布事项/按规定应公布事项*100%</t>
  </si>
  <si>
    <t>发放及时率</t>
  </si>
  <si>
    <t>反映发放单位及时发放补助资金的情况。
发放及时率=在时限内发放资金/应发放资金*100%</t>
  </si>
  <si>
    <t>实现技术合同成交额</t>
  </si>
  <si>
    <t>4.6</t>
  </si>
  <si>
    <t>亿元</t>
  </si>
  <si>
    <t>反映实现技术合同成交额。</t>
  </si>
  <si>
    <t>成果转化率</t>
  </si>
  <si>
    <t>反映补助促进受助企业成果转化率情况。</t>
  </si>
  <si>
    <t>反映获补助受益对象的满意程度。</t>
  </si>
  <si>
    <t>曲靖市发展和改革委员会</t>
  </si>
  <si>
    <t>曲靖市重点项目前期工作经费</t>
  </si>
  <si>
    <t>充分发挥市级重点项目前期费的激励撬动作用，确保资金及时合规使用，全面加强投资项目谋划储备，加大中央预算内、超长期特别国债、地方政府专项债券等政策性资金争取力度，推动争取上级资金项目加快落地建设，形成更多实物工程量，促进全市固定资产投资稳定增长，以重点项目建设为抓手，进一步完善城乡基础设施建设，提升城乡公共服务水平，持续改善生态环境质量，提高社会公众满意度。</t>
  </si>
  <si>
    <t>项目储备投资量</t>
  </si>
  <si>
    <t>7000</t>
  </si>
  <si>
    <t>争取上级资金目标完成率</t>
  </si>
  <si>
    <t>争取上级资金到位后 1年后项目开工率</t>
  </si>
  <si>
    <t>争取上级资金指中央预算内、超长期特别国债、地方政府专项债券等支持重大项目建设的政策性资金，因部分专项资金下达时间较晚，主要考核上一年度该类项目开工率</t>
  </si>
  <si>
    <t>前期费安排合规率</t>
  </si>
  <si>
    <t>资金计划分解下达用时</t>
  </si>
  <si>
    <t>20</t>
  </si>
  <si>
    <t>工作日</t>
  </si>
  <si>
    <t>市人民政府批准后20个工作日内对投资计划和资金进行分解下达</t>
  </si>
  <si>
    <t>全市固定资产投资增长率</t>
  </si>
  <si>
    <t>全省</t>
  </si>
  <si>
    <t>全市固定资产投资增长率不低于全省平均值</t>
  </si>
  <si>
    <t>完善城乡基础设施建设</t>
  </si>
  <si>
    <t>作用明显</t>
  </si>
  <si>
    <t>定性指标</t>
  </si>
  <si>
    <t>支持1个以上城乡基础设施项目开展前期工作</t>
  </si>
  <si>
    <t>提升城乡公共服务水平</t>
  </si>
  <si>
    <t>支持1个以上公共服务设施项目开展前期工作</t>
  </si>
  <si>
    <t>生态效益</t>
  </si>
  <si>
    <t>持续改善生态环境质量</t>
  </si>
  <si>
    <t>支持1个以上改善生态环境质量项目开展前期工作</t>
  </si>
  <si>
    <t>社会公众满意度</t>
  </si>
  <si>
    <t>曲靖市交通运输局</t>
  </si>
  <si>
    <t>城市公交补贴经费</t>
  </si>
  <si>
    <t>为贯彻落实《云南省老年人权益保障条例》《军人抚恤优待条例》《曲靖市人民政府办公室关于印发老年人免费乘坐曲靖中心城市市内公交车实施方案的通知》(曲政办发〔2021〕61号）等政策要求，发展地方老龄事业，落实好现役军人优待待遇，对60周岁以上老年人、现役军人免费乘坐曲靖中心城市市内公交车政策，构建和谐文明曲靖。预计2025年老年人首次线下办理IC公交卡≥47300张，老年人乘坐人次≥4680万人次，现役军人乘坐人次≥26万人次；严格按照城市公交补贴政策及流程，规范项目过程管理，补贴合规率达100%。通过项目实施，不断提高老年人的生活便利性，降低老年人的出行成本，确保乘客交通出行安全，提高乘客满意度实现为老年人节省出行成本≥6980万元，公交车交通行车责任事故降低率≥1%，乘客满意度≧90%，促进社会和谐发展。完成年度目标任务。</t>
  </si>
  <si>
    <t>首次办理IC卡数</t>
  </si>
  <si>
    <t>47300</t>
  </si>
  <si>
    <t>张</t>
  </si>
  <si>
    <t>反映新增老年人IC卡数量</t>
  </si>
  <si>
    <t>老年人乘坐人次</t>
  </si>
  <si>
    <t>4680</t>
  </si>
  <si>
    <t>万人次</t>
  </si>
  <si>
    <t>反映老年人乘坐次数</t>
  </si>
  <si>
    <t>现役军人免费乘坐人次</t>
  </si>
  <si>
    <t>26</t>
  </si>
  <si>
    <t>反映现役军人免费乘坐情况</t>
  </si>
  <si>
    <t>补贴预算准确率</t>
  </si>
  <si>
    <t>反映补助支撑数据的完整和准确情况</t>
  </si>
  <si>
    <t>补贴数据准确率</t>
  </si>
  <si>
    <t>反映补贴数据准确率</t>
  </si>
  <si>
    <t>补贴合规率</t>
  </si>
  <si>
    <t>反映补贴合规率</t>
  </si>
  <si>
    <t>补贴清算及时率</t>
  </si>
  <si>
    <t>反映补贴清算及时率</t>
  </si>
  <si>
    <t>补贴拨付及时率</t>
  </si>
  <si>
    <t>反映补贴拨付及时率</t>
  </si>
  <si>
    <t>成本指标</t>
  </si>
  <si>
    <t>IC卡工本费</t>
  </si>
  <si>
    <t>9.3</t>
  </si>
  <si>
    <t>元/张</t>
  </si>
  <si>
    <t>反映IC卡补助成本</t>
  </si>
  <si>
    <t>老年人出行成本节约金额</t>
  </si>
  <si>
    <t>6980</t>
  </si>
  <si>
    <t>万元</t>
  </si>
  <si>
    <t>反映老年人出行成本节约金额</t>
  </si>
  <si>
    <t>公交车交通行车责任事故年均下降率</t>
  </si>
  <si>
    <t>1.00</t>
  </si>
  <si>
    <t>反映公交车交通行车责任事故年均下降率</t>
  </si>
  <si>
    <t>政策知晓率</t>
  </si>
  <si>
    <t>反映群众对政策知晓情况</t>
  </si>
  <si>
    <t>乘客满意度</t>
  </si>
  <si>
    <t>90%</t>
  </si>
  <si>
    <t>反映公交车乘客满意度</t>
  </si>
  <si>
    <t>曲靖市数字经济发展中心</t>
  </si>
  <si>
    <t>曲靖市云计算中心购买云资源服务项目专项经费</t>
  </si>
  <si>
    <t>基本完成2024-2025全市政府领域非涉密信息化建设项目上云工作，实现云平台全年平稳运行，无重大安全事故发生。</t>
  </si>
  <si>
    <t>运行稳定率</t>
  </si>
  <si>
    <t>99</t>
  </si>
  <si>
    <t>保障云平台稳定运行</t>
  </si>
  <si>
    <t>上云完成率</t>
  </si>
  <si>
    <t>实现2024-2025年市直单位新建信息化重点项目上云完成率≥90%</t>
  </si>
  <si>
    <t>服务开通及时率</t>
  </si>
  <si>
    <t>云资源服务申请单审批通过，工单下发之日起30天内提供服务</t>
  </si>
  <si>
    <t>故障响应</t>
  </si>
  <si>
    <t>分</t>
  </si>
  <si>
    <t>安全保障</t>
  </si>
  <si>
    <t>不发生网络安全事件</t>
  </si>
  <si>
    <t>服务满意度</t>
  </si>
  <si>
    <t>云服务重点使用单位调查问卷</t>
  </si>
  <si>
    <t>曲靖“城市大脑”建设及数据服务专项经费</t>
  </si>
  <si>
    <t>完成“城市大脑”2025年度运营管理，持续推进数据归集治理，升级迭代大数据能力中心，“一网通办”“一网统管”合计新增不少于2个应用场景，完成年度三级等保测评与密码测评工作，保障“城市大脑”安全稳定运行，重点用户基本满意。</t>
  </si>
  <si>
    <t>新增数据归集量</t>
  </si>
  <si>
    <t>亿条</t>
  </si>
  <si>
    <t>新增归集数据量达到1亿条以上。</t>
  </si>
  <si>
    <t>新增应用场景</t>
  </si>
  <si>
    <t>按照市委、市政府安排或者行业需求，新增“城市大脑”应用场景。</t>
  </si>
  <si>
    <t>密码应用三级测评通过率</t>
  </si>
  <si>
    <t>按照国家商用密码应用安全性评估，通过三级密码测评并取得测评报告。</t>
  </si>
  <si>
    <t>持续推进数据归集治理，对接各级各部门相关平台。使用单位及业务稳定，不存在影响使用的重大故障。</t>
  </si>
  <si>
    <t>等保三级测评通过率</t>
  </si>
  <si>
    <t>按照国家信息安全等级保护测评要求，通过三级等保测评并取得测评报告。</t>
  </si>
  <si>
    <t>“曲靖通”APP运维响应时效</t>
  </si>
  <si>
    <t>“曲靖通”APP年度运营过程中，平台运维响应时间应小于30分钟。</t>
  </si>
  <si>
    <t>可持续影响</t>
  </si>
  <si>
    <t>基层延伸覆盖率</t>
  </si>
  <si>
    <t>平台服务延伸覆盖至基层，覆盖率达90%以上。</t>
  </si>
  <si>
    <t>使用满意度</t>
  </si>
  <si>
    <t>平台使用单位满意度。</t>
  </si>
  <si>
    <t>曲靖市卫生健康委员会</t>
  </si>
  <si>
    <t>医疗事业发展补助经费</t>
  </si>
  <si>
    <t>为进一步优化完善区域医疗中心运营管理，加快推进区域医疗中心开诊运营，合理高效利用现有医疗资源，努力提升医疗服务能力和水平，全力保障群众就医需求.</t>
  </si>
  <si>
    <t>区域医疗中心</t>
  </si>
  <si>
    <t>反映区域医疗中心建设</t>
  </si>
  <si>
    <t>区域医疗项目完成</t>
  </si>
  <si>
    <t>反映区域医疗项目完成</t>
  </si>
  <si>
    <t>满足人民群众日益增长的医疗服务需求，提升医疗服务能力</t>
  </si>
  <si>
    <t>是否</t>
  </si>
  <si>
    <t>反映满足人民群众日益增长的医疗服务需求，提升医疗服务能力</t>
  </si>
  <si>
    <t>社会满意度</t>
  </si>
  <si>
    <t>85</t>
  </si>
  <si>
    <t>反映社会满意度</t>
  </si>
  <si>
    <t>曲靖市人民政府国有资产监督管理委员会</t>
  </si>
  <si>
    <t>市属企业高质量发展专项资金</t>
  </si>
  <si>
    <t>根据《曲靖市推动市属企业高质量发展的实施方案》（曲办发（2022）13号）的通知，进一步理顺市属企业管理机制，推动市属企业功能定位更加明晰，主责主业更加突出，法人治理机构更加完善。</t>
  </si>
  <si>
    <t>补助市属企业</t>
  </si>
  <si>
    <t>1</t>
  </si>
  <si>
    <t>户</t>
  </si>
  <si>
    <t>反映补助企业数量</t>
  </si>
  <si>
    <t>促进市属企业高质量发展</t>
  </si>
  <si>
    <t>发展成效明显</t>
  </si>
  <si>
    <t>反映促进市属企业高质量发展成效。</t>
  </si>
  <si>
    <t>补助企业满意度</t>
  </si>
  <si>
    <t>反映获补企业满意度情况</t>
  </si>
  <si>
    <t>曲靖市住房公积金管理中心</t>
  </si>
  <si>
    <t>保障性安居工程专项资金</t>
  </si>
  <si>
    <t>从住房公积金增值收益中上缴财政，用以补充保障性安居工程建设项目资金，保证建设项目顺利进行，解决我市部分中低收入群体的住房困难，改善居住环境。2025年，住房公积金增值收益完成额达2.8亿元，保障性安居工程建设补充资金支持率达95%以上，项目上缴资金目标任务完成率达90%，资金上缴及时率达96%以上，受益对象满意度达90%以上。</t>
  </si>
  <si>
    <t>保障性安居工程资金支持率</t>
  </si>
  <si>
    <t>反映保障性安居工程资金对全市保障性安居工程资金支持率</t>
  </si>
  <si>
    <t>上缴资金目标任务完成率</t>
  </si>
  <si>
    <t>反映上缴保障性安居工程资金完成率</t>
  </si>
  <si>
    <t>资金上缴及时率</t>
  </si>
  <si>
    <t>96</t>
  </si>
  <si>
    <t>反映保障性安居工程资金上缴及时性情况。</t>
  </si>
  <si>
    <t>住房公积金增值收益完成额</t>
  </si>
  <si>
    <t>2.8</t>
  </si>
  <si>
    <t>反应住房公积金增值收益情况。</t>
  </si>
  <si>
    <t>受益对象居住条件改善</t>
  </si>
  <si>
    <t>明显改善</t>
  </si>
  <si>
    <t>是/否</t>
  </si>
  <si>
    <t>反映受益对象居住条件改善情况。</t>
  </si>
  <si>
    <t>反应保障性安居工程服务对象满意度。</t>
  </si>
  <si>
    <t>6-2  重点工作情况解释说明汇总表</t>
  </si>
  <si>
    <t>重点工作</t>
  </si>
  <si>
    <t>2025年工作重点及工作情况</t>
  </si>
  <si>
    <t>收支目标</t>
  </si>
  <si>
    <t>2025年，全市一般公共预算收入增长2%,全市一般公共预算支出同口径增长3%（剔除增发国债资金退出因素后）。</t>
  </si>
  <si>
    <t>2025年一般公共预算对下转移支付支出预计317.03亿元，其中：均衡性转移支付（不含农业转移人口市民化奖励资金）42.85亿元，县级基本财力保障机制奖补资金26.92亿元，重点生态功能区转移支付5.05亿元。2025年市本级政府性基金预算对下转移支付支出预计6.94亿元。2025年市本级国有资本经营预算对下转移支付支出预计1370万元。</t>
  </si>
  <si>
    <t>举借债务</t>
  </si>
  <si>
    <t>持续落实防范化解财政债务金融风险的有关措施，全力打造安全财政。足额安排法定债务本息86.72亿元，确保政府债务按时足额偿还。加强沟通汇报，争取上级更多置换债券额度支持，加大资产处置盘活力度，确保完成隐性债务化解任务，全面推进全口径债务监测落实落地，坚决杜绝新增。</t>
  </si>
  <si>
    <t>预算绩效</t>
  </si>
  <si>
    <t>坚持预算和绩效管理改革一体推进，强化结果运用，切实做到花钱必问效、无效必问责。加强预算绩效目标管理，未编制绩效目标或绩效目标审核得分低于75分的项目，不纳入预算安排。对拟申报市级预算资金的新增政策、项目，存续期间实施内容等发生重大调整，拟申请增加市级预算资金在500万元及以上延期性政策、项目，或申请预算资金总额在500万元以下，且具有以下情形之一的：与本部门职责密切相关的专项支出，社会关注度高，具有明显社会、经济或生态影响的重大民生保障专项支出，市委、市政府确定的重点工作事项等均应由预算部门开展绩效评估，评估未通过财政审核的项目不纳入预算安排。对绩效目标实现程度和预算执行进度实行绩效监控和预警整改。将绩效评价结果与预算安排挂钩，作为预算安排和政策调整的重要依据。</t>
  </si>
  <si>
    <t>狠抓财源建设增强内生动力</t>
  </si>
  <si>
    <t>深入实施财源建设三年行动，确保实现地方一般公共预算收入增长2%以上。一是强化财税收入征管。加强财税部门协调联动，确保税收收入应收尽收。清理盘活国有资产资源，依法依规加大国有资产处置力度。督促国有企业依法分配利润和上缴收益。二是全力支持现代产业体系建设。统筹资金1.4亿元，重点支持创新主体培育、科技成果转化、创新平台建设、创新人才引进。安排招商引资经费0.2亿元，大力支持链式招商、产业配套招商高效开展。持续优化营商环境，落实落细有关税费优惠和助企纾困政策。积极争取产业园区增收留用收入全额用于支持园区建设发展。安排一定的财政资金注入国有企业，切实增强国有企业资本实力及造血功能。</t>
  </si>
  <si>
    <t>狠抓资金争取增强保障能力</t>
  </si>
  <si>
    <t>安排市级重点项目前期费0.5亿元，支持做好项目储备和前期工作，着力争取专项转移支付、超长期特别国债、预算内基建投资、新增专项债、省级产业基金等，确保2025年争取的上级项目资金持续增长，促进投资增长与财政收入增长良性互动。</t>
  </si>
  <si>
    <t>狠抓责任落实兜牢“三保”底线</t>
  </si>
  <si>
    <t>压实县级“三保” 政治责任和主体责任，健全县级为主、市级帮扶的分级保障责任体系，落实好“三保”预算编制、预算执行、库款保障“三优先”顺序。加大争取财力性转移支付和市级财力下沉力度，支持县级做好“三保”保障工作。</t>
  </si>
  <si>
    <t>狠抓民生保障增进人民福祉</t>
  </si>
  <si>
    <t>安排民生资金444.7亿元，确保民生支出占一般公共预算支出的78%以上。安排就业补助资金2.7亿元，支持稳定和扩大就业。安排教育支出126.7亿元，保障生均经费、学生资助提标、义务教育营养改善计划、薄弱环节改善等政策落实。安排卫生健康支出70.3亿元，健全完善公共卫生体系。安排资金35.9亿元，保障城乡低保、优抚对象等困难群众基本生活，落实城乡居民基本养老保险基础养老金提标政策。安排资金10.9亿元，用于污染防治、生态保护、能源节约利用等。安排资金4.4亿元，持续提高公共文化服务保障水平。安排公共安全资金19.2亿元，用于综治维稳，应急管理体系建设等领域。安排财政衔接资金30.2亿元，持续巩固拓展脱贫攻坚成果；安排支农资金43.2亿元，促进联农带农富农的乡村产业发展，支持高标准农田和基础设施建设，落实粮农补贴政策，守牢粮食安全底线。</t>
  </si>
  <si>
    <t>狠抓财税改革提高治理效能</t>
  </si>
  <si>
    <t>全面精准吃透新一轮财税体制改革政策要求，结合曲靖实际全面精准贯彻，抓住中央下沉财力的政策性机遇，做好涉改税收及非税项目有关基础数据的收集准备工作，深入分析测算改革对全市的影响，加强沟通汇报，最大限度争取中央改革红利。推进零基预算改革，精准科学分好财政“蛋糕”，强化重大战略任务和基本民生财力保障，把有限的财力用在关键的刀刃上。推进绩效管理改革，健全预算安排与绩效结果挂钩机制，切实提高财政资金使用效益。完善市对县（区）财政体制和转移支付体系，加快形成稳定的市县（区）政府事权、支出责任与财力相匹配的制度，充分调动市和县（区）培财源、强保障的积极性。</t>
  </si>
  <si>
    <t>狠抓财会监督严肃财经纪律</t>
  </si>
  <si>
    <t>创新财会监督方式方法，拓宽财会监督贯通渠道，抓好财政资金全周期流程控制，加强“三公”经费、专项资金等日常监督和动态监管。坚持问题导向，强化巡视巡察、人大监督、审计反馈问题整改的督促指导，运用系统治理理念，以点带面、举一反三，健全完善财政资金管理制度，推动问题“当下改”和“长久立”有机统一，实现财会监督与巡视巡察审计等监督同频共振、有效融通。</t>
  </si>
</sst>
</file>

<file path=xl/styles.xml><?xml version="1.0" encoding="utf-8"?>
<styleSheet xmlns="http://schemas.openxmlformats.org/spreadsheetml/2006/main" xmlns:mc="http://schemas.openxmlformats.org/markup-compatibility/2006" xmlns:xr9="http://schemas.microsoft.com/office/spreadsheetml/2016/revision9" mc:Ignorable="xr9">
  <numFmts count="32">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mm\.dd"/>
    <numFmt numFmtId="177" formatCode="_-&quot;$&quot;\ * #,##0_-;_-&quot;$&quot;\ * #,##0\-;_-&quot;$&quot;\ * &quot;-&quot;_-;_-@_-"/>
    <numFmt numFmtId="178" formatCode="&quot;$&quot;\ #,##0.00_-;[Red]&quot;$&quot;\ #,##0.00\-"/>
    <numFmt numFmtId="179" formatCode="_(&quot;$&quot;* #,##0.00_);_(&quot;$&quot;* \(#,##0.00\);_(&quot;$&quot;* &quot;-&quot;??_);_(@_)"/>
    <numFmt numFmtId="180" formatCode="#,##0;\(#,##0\)"/>
    <numFmt numFmtId="181" formatCode="&quot;$&quot;#,##0.00_);[Red]\(&quot;$&quot;#,##0.00\)"/>
    <numFmt numFmtId="182" formatCode="_-* #,##0_-;\-* #,##0_-;_-* &quot;-&quot;_-;_-@_-"/>
    <numFmt numFmtId="183" formatCode="_-* #,##0.00_-;\-* #,##0.00_-;_-* &quot;-&quot;??_-;_-@_-"/>
    <numFmt numFmtId="184" formatCode="_-&quot;$&quot;\ * #,##0.00_-;_-&quot;$&quot;\ * #,##0.00\-;_-&quot;$&quot;\ * &quot;-&quot;??_-;_-@_-"/>
    <numFmt numFmtId="185" formatCode="\$#,##0.00;\(\$#,##0.00\)"/>
    <numFmt numFmtId="186" formatCode="\$#,##0;\(\$#,##0\)"/>
    <numFmt numFmtId="187" formatCode="#,##0.0_);\(#,##0.0\)"/>
    <numFmt numFmtId="188" formatCode="&quot;$&quot;#,##0_);[Red]\(&quot;$&quot;#,##0\)"/>
    <numFmt numFmtId="189" formatCode="&quot;$&quot;\ #,##0_-;[Red]&quot;$&quot;\ #,##0\-"/>
    <numFmt numFmtId="190" formatCode="#\ ??/??"/>
    <numFmt numFmtId="191" formatCode="_(&quot;$&quot;* #,##0_);_(&quot;$&quot;* \(#,##0\);_(&quot;$&quot;* &quot;-&quot;_);_(@_)"/>
    <numFmt numFmtId="192" formatCode="_(* #,##0_);_(* \(#,##0\);_(* &quot;-&quot;_);_(@_)"/>
    <numFmt numFmtId="193" formatCode="_(* #,##0.00_);_(* \(#,##0.00\);_(* &quot;-&quot;??_);_(@_)"/>
    <numFmt numFmtId="194" formatCode="#,##0.000000"/>
    <numFmt numFmtId="195" formatCode="#,##0.00_ "/>
    <numFmt numFmtId="196" formatCode="0.00_ "/>
    <numFmt numFmtId="197" formatCode="0\.0,&quot;0&quot;"/>
    <numFmt numFmtId="198" formatCode="0.0"/>
    <numFmt numFmtId="199" formatCode="#,##0_ ;[Red]\-#,##0\ "/>
    <numFmt numFmtId="200" formatCode="#,##0_ "/>
    <numFmt numFmtId="201" formatCode="0.0%"/>
    <numFmt numFmtId="202" formatCode="_ * #,##0_ ;_ * \-#,##0_ ;_ * &quot;-&quot;??_ ;_ @_ "/>
    <numFmt numFmtId="203" formatCode="#,##0.00_);[Red]\(#,##0.00\)"/>
  </numFmts>
  <fonts count="128">
    <font>
      <sz val="11"/>
      <color indexed="8"/>
      <name val="宋体"/>
      <charset val="134"/>
    </font>
    <font>
      <sz val="11"/>
      <color theme="1"/>
      <name val="宋体"/>
      <charset val="134"/>
      <scheme val="minor"/>
    </font>
    <font>
      <sz val="20"/>
      <name val="方正小标宋简体"/>
      <charset val="134"/>
    </font>
    <font>
      <b/>
      <sz val="14"/>
      <name val="宋体"/>
      <charset val="134"/>
      <scheme val="minor"/>
    </font>
    <font>
      <b/>
      <sz val="14"/>
      <color theme="1"/>
      <name val="宋体"/>
      <charset val="134"/>
      <scheme val="minor"/>
    </font>
    <font>
      <sz val="12"/>
      <name val="宋体"/>
      <charset val="134"/>
      <scheme val="minor"/>
    </font>
    <font>
      <sz val="10"/>
      <name val="宋体"/>
      <charset val="134"/>
    </font>
    <font>
      <b/>
      <sz val="10"/>
      <name val="宋体"/>
      <charset val="134"/>
    </font>
    <font>
      <sz val="20"/>
      <color indexed="8"/>
      <name val="方正小标宋简体"/>
      <charset val="134"/>
    </font>
    <font>
      <b/>
      <sz val="14"/>
      <color indexed="8"/>
      <name val="宋体"/>
      <charset val="134"/>
    </font>
    <font>
      <sz val="14"/>
      <color indexed="8"/>
      <name val="宋体"/>
      <charset val="134"/>
    </font>
    <font>
      <b/>
      <sz val="9"/>
      <color theme="1"/>
      <name val="宋体"/>
      <charset val="134"/>
    </font>
    <font>
      <sz val="9"/>
      <color theme="1"/>
      <name val="宋体"/>
      <charset val="134"/>
    </font>
    <font>
      <sz val="11"/>
      <color indexed="8"/>
      <name val="宋体"/>
      <charset val="134"/>
      <scheme val="minor"/>
    </font>
    <font>
      <sz val="14"/>
      <color indexed="8"/>
      <name val="宋体"/>
      <charset val="134"/>
      <scheme val="minor"/>
    </font>
    <font>
      <sz val="12"/>
      <color indexed="8"/>
      <name val="宋体"/>
      <charset val="134"/>
      <scheme val="minor"/>
    </font>
    <font>
      <b/>
      <sz val="20"/>
      <name val="SimSun"/>
      <charset val="134"/>
    </font>
    <font>
      <sz val="11"/>
      <name val="SimSun"/>
      <charset val="134"/>
    </font>
    <font>
      <b/>
      <sz val="14"/>
      <name val="SimSun"/>
      <charset val="134"/>
    </font>
    <font>
      <sz val="14"/>
      <name val="SimSun"/>
      <charset val="134"/>
    </font>
    <font>
      <sz val="12"/>
      <name val="SimSun"/>
      <charset val="134"/>
    </font>
    <font>
      <sz val="16"/>
      <color indexed="8"/>
      <name val="方正仿宋_GBK"/>
      <charset val="134"/>
    </font>
    <font>
      <sz val="9"/>
      <name val="SimSun"/>
      <charset val="134"/>
    </font>
    <font>
      <sz val="12"/>
      <color indexed="8"/>
      <name val="宋体"/>
      <charset val="134"/>
    </font>
    <font>
      <b/>
      <sz val="14"/>
      <name val="宋体"/>
      <charset val="134"/>
    </font>
    <font>
      <sz val="14"/>
      <name val="宋体"/>
      <charset val="134"/>
    </font>
    <font>
      <sz val="12"/>
      <name val="宋体"/>
      <charset val="134"/>
    </font>
    <font>
      <sz val="14"/>
      <name val="MS Serif"/>
      <charset val="134"/>
    </font>
    <font>
      <sz val="14"/>
      <name val="Times New Roman"/>
      <charset val="134"/>
    </font>
    <font>
      <b/>
      <sz val="20"/>
      <name val="方正小标宋简体"/>
      <charset val="134"/>
    </font>
    <font>
      <sz val="14"/>
      <name val="宋体"/>
      <charset val="134"/>
      <scheme val="minor"/>
    </font>
    <font>
      <sz val="11"/>
      <name val="宋体"/>
      <charset val="134"/>
    </font>
    <font>
      <sz val="20"/>
      <color rgb="FF000000"/>
      <name val="方正小标宋简体"/>
      <charset val="134"/>
    </font>
    <font>
      <sz val="16"/>
      <name val="宋体"/>
      <charset val="134"/>
    </font>
    <font>
      <sz val="16"/>
      <color indexed="8"/>
      <name val="方正小标宋简体"/>
      <charset val="134"/>
    </font>
    <font>
      <sz val="16"/>
      <color indexed="8"/>
      <name val="宋体"/>
      <charset val="134"/>
    </font>
    <font>
      <sz val="14"/>
      <color rgb="FF000000"/>
      <name val="宋体"/>
      <charset val="134"/>
    </font>
    <font>
      <sz val="14"/>
      <color theme="1"/>
      <name val="宋体"/>
      <charset val="134"/>
    </font>
    <font>
      <b/>
      <sz val="11"/>
      <name val="宋体"/>
      <charset val="134"/>
    </font>
    <font>
      <sz val="20"/>
      <color indexed="8"/>
      <name val="华文中宋"/>
      <charset val="134"/>
    </font>
    <font>
      <sz val="20"/>
      <color indexed="8"/>
      <name val="宋体"/>
      <charset val="134"/>
    </font>
    <font>
      <sz val="18"/>
      <color indexed="8"/>
      <name val="方正小标宋简体"/>
      <charset val="134"/>
    </font>
    <font>
      <b/>
      <sz val="12"/>
      <name val="宋体"/>
      <charset val="134"/>
    </font>
    <font>
      <sz val="20"/>
      <color theme="1"/>
      <name val="方正小标宋简体"/>
      <charset val="134"/>
    </font>
    <font>
      <b/>
      <sz val="14"/>
      <name val="黑体"/>
      <charset val="134"/>
    </font>
    <font>
      <sz val="14"/>
      <color indexed="9"/>
      <name val="宋体"/>
      <charset val="134"/>
    </font>
    <font>
      <sz val="12"/>
      <name val="仿宋_GB2312"/>
      <charset val="134"/>
    </font>
    <font>
      <sz val="20"/>
      <color theme="1"/>
      <name val="方正小标宋_GBK"/>
      <charset val="134"/>
    </font>
    <font>
      <sz val="14"/>
      <color theme="1"/>
      <name val="宋体"/>
      <charset val="134"/>
      <scheme val="minor"/>
    </font>
    <font>
      <sz val="14"/>
      <name val="Arial"/>
      <charset val="134"/>
    </font>
    <font>
      <b/>
      <sz val="18"/>
      <color indexed="8"/>
      <name val="方正小标宋简体"/>
      <charset val="134"/>
    </font>
    <font>
      <b/>
      <sz val="14"/>
      <color theme="1"/>
      <name val="宋体"/>
      <charset val="134"/>
    </font>
    <font>
      <sz val="12"/>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Geneva"/>
      <charset val="134"/>
    </font>
    <font>
      <sz val="10"/>
      <name val="楷体"/>
      <charset val="134"/>
    </font>
    <font>
      <sz val="11"/>
      <color indexed="9"/>
      <name val="宋体"/>
      <charset val="134"/>
    </font>
    <font>
      <sz val="12"/>
      <color indexed="9"/>
      <name val="宋体"/>
      <charset val="134"/>
    </font>
    <font>
      <b/>
      <sz val="11"/>
      <color indexed="8"/>
      <name val="宋体"/>
      <charset val="134"/>
    </font>
    <font>
      <sz val="8"/>
      <name val="Times New Roman"/>
      <charset val="134"/>
    </font>
    <font>
      <sz val="11"/>
      <color indexed="17"/>
      <name val="宋体"/>
      <charset val="134"/>
    </font>
    <font>
      <sz val="10"/>
      <name val="Arial"/>
      <charset val="134"/>
    </font>
    <font>
      <sz val="8"/>
      <name val="Arial"/>
      <charset val="134"/>
    </font>
    <font>
      <sz val="12"/>
      <color indexed="16"/>
      <name val="宋体"/>
      <charset val="134"/>
    </font>
    <font>
      <sz val="12"/>
      <name val="Times New Roman"/>
      <charset val="134"/>
    </font>
    <font>
      <b/>
      <sz val="15"/>
      <color indexed="56"/>
      <name val="宋体"/>
      <charset val="134"/>
    </font>
    <font>
      <sz val="11"/>
      <color indexed="20"/>
      <name val="宋体"/>
      <charset val="134"/>
    </font>
    <font>
      <b/>
      <sz val="10"/>
      <name val="MS Sans Serif"/>
      <charset val="134"/>
    </font>
    <font>
      <sz val="12"/>
      <color indexed="17"/>
      <name val="宋体"/>
      <charset val="134"/>
    </font>
    <font>
      <sz val="10"/>
      <name val="Helv"/>
      <charset val="134"/>
    </font>
    <font>
      <u/>
      <sz val="12"/>
      <color indexed="12"/>
      <name val="宋体"/>
      <charset val="134"/>
    </font>
    <font>
      <b/>
      <sz val="13"/>
      <color indexed="56"/>
      <name val="宋体"/>
      <charset val="134"/>
    </font>
    <font>
      <sz val="10"/>
      <name val="仿宋_GB2312"/>
      <charset val="134"/>
    </font>
    <font>
      <sz val="11"/>
      <color indexed="60"/>
      <name val="宋体"/>
      <charset val="134"/>
    </font>
    <font>
      <b/>
      <sz val="11"/>
      <color indexed="63"/>
      <name val="宋体"/>
      <charset val="134"/>
    </font>
    <font>
      <b/>
      <sz val="11"/>
      <color indexed="56"/>
      <name val="宋体"/>
      <charset val="134"/>
    </font>
    <font>
      <b/>
      <sz val="12"/>
      <name val="Arial"/>
      <charset val="134"/>
    </font>
    <font>
      <b/>
      <sz val="18"/>
      <color indexed="56"/>
      <name val="宋体"/>
      <charset val="134"/>
    </font>
    <font>
      <sz val="10"/>
      <name val="MS Sans Serif"/>
      <charset val="134"/>
    </font>
    <font>
      <b/>
      <sz val="10"/>
      <name val="Tms Rmn"/>
      <charset val="134"/>
    </font>
    <font>
      <sz val="11"/>
      <color indexed="62"/>
      <name val="宋体"/>
      <charset val="134"/>
    </font>
    <font>
      <sz val="10"/>
      <name val="Times New Roman"/>
      <charset val="134"/>
    </font>
    <font>
      <b/>
      <sz val="12"/>
      <color indexed="8"/>
      <name val="宋体"/>
      <charset val="134"/>
    </font>
    <font>
      <b/>
      <sz val="15"/>
      <color indexed="54"/>
      <name val="宋体"/>
      <charset val="134"/>
    </font>
    <font>
      <b/>
      <sz val="10"/>
      <color indexed="9"/>
      <name val="宋体"/>
      <charset val="134"/>
    </font>
    <font>
      <b/>
      <sz val="9"/>
      <name val="Arial"/>
      <charset val="134"/>
    </font>
    <font>
      <b/>
      <sz val="13"/>
      <color indexed="54"/>
      <name val="宋体"/>
      <charset val="134"/>
    </font>
    <font>
      <sz val="12"/>
      <name val="Helv"/>
      <charset val="134"/>
    </font>
    <font>
      <sz val="12"/>
      <color indexed="9"/>
      <name val="Helv"/>
      <charset val="134"/>
    </font>
    <font>
      <b/>
      <sz val="8"/>
      <color indexed="9"/>
      <name val="宋体"/>
      <charset val="134"/>
    </font>
    <font>
      <sz val="7"/>
      <name val="Small Fonts"/>
      <charset val="134"/>
    </font>
    <font>
      <sz val="10"/>
      <color indexed="8"/>
      <name val="MS Sans Serif"/>
      <charset val="134"/>
    </font>
    <font>
      <b/>
      <sz val="11"/>
      <color indexed="54"/>
      <name val="宋体"/>
      <charset val="134"/>
    </font>
    <font>
      <b/>
      <sz val="18"/>
      <color indexed="54"/>
      <name val="宋体"/>
      <charset val="134"/>
    </font>
    <font>
      <b/>
      <sz val="14"/>
      <name val="楷体"/>
      <charset val="134"/>
    </font>
    <font>
      <b/>
      <sz val="18"/>
      <color indexed="62"/>
      <name val="宋体"/>
      <charset val="134"/>
    </font>
    <font>
      <i/>
      <sz val="11"/>
      <color indexed="23"/>
      <name val="宋体"/>
      <charset val="134"/>
    </font>
    <font>
      <sz val="12"/>
      <color indexed="20"/>
      <name val="宋体"/>
      <charset val="134"/>
    </font>
    <font>
      <sz val="11"/>
      <color indexed="52"/>
      <name val="宋体"/>
      <charset val="134"/>
    </font>
    <font>
      <b/>
      <sz val="11"/>
      <color indexed="9"/>
      <name val="宋体"/>
      <charset val="134"/>
    </font>
    <font>
      <sz val="9"/>
      <name val="宋体"/>
      <charset val="134"/>
    </font>
    <font>
      <b/>
      <sz val="11"/>
      <color indexed="52"/>
      <name val="宋体"/>
      <charset val="134"/>
    </font>
    <font>
      <u/>
      <sz val="10"/>
      <color indexed="12"/>
      <name val="Times"/>
      <charset val="134"/>
    </font>
    <font>
      <u/>
      <sz val="11"/>
      <color indexed="52"/>
      <name val="宋体"/>
      <charset val="134"/>
    </font>
    <font>
      <b/>
      <sz val="10"/>
      <name val="Arial"/>
      <charset val="134"/>
    </font>
    <font>
      <u/>
      <sz val="12"/>
      <color indexed="36"/>
      <name val="宋体"/>
      <charset val="134"/>
    </font>
    <font>
      <sz val="11"/>
      <color indexed="10"/>
      <name val="宋体"/>
      <charset val="134"/>
    </font>
    <font>
      <sz val="12"/>
      <name val="Courier"/>
      <charset val="134"/>
    </font>
    <font>
      <sz val="9"/>
      <name val="微软雅黑"/>
      <charset val="134"/>
    </font>
    <font>
      <sz val="16"/>
      <color indexed="8"/>
      <name val="Times New Roman"/>
      <charset val="134"/>
    </font>
  </fonts>
  <fills count="70">
    <fill>
      <patternFill patternType="none"/>
    </fill>
    <fill>
      <patternFill patternType="gray125"/>
    </fill>
    <fill>
      <patternFill patternType="solid">
        <fgColor indexed="9"/>
        <bgColor indexed="64"/>
      </patternFill>
    </fill>
    <fill>
      <patternFill patternType="solid">
        <fgColor rgb="FF00B0F0"/>
        <bgColor indexed="64"/>
      </patternFill>
    </fill>
    <fill>
      <patternFill patternType="solid">
        <fgColor theme="7"/>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10"/>
        <bgColor indexed="64"/>
      </patternFill>
    </fill>
    <fill>
      <patternFill patternType="solid">
        <fgColor indexed="49"/>
        <bgColor indexed="64"/>
      </patternFill>
    </fill>
    <fill>
      <patternFill patternType="solid">
        <fgColor indexed="42"/>
        <bgColor indexed="64"/>
      </patternFill>
    </fill>
    <fill>
      <patternFill patternType="solid">
        <fgColor indexed="54"/>
        <bgColor indexed="64"/>
      </patternFill>
    </fill>
    <fill>
      <patternFill patternType="solid">
        <fgColor indexed="22"/>
        <bgColor indexed="64"/>
      </patternFill>
    </fill>
    <fill>
      <patternFill patternType="solid">
        <fgColor indexed="26"/>
        <bgColor indexed="64"/>
      </patternFill>
    </fill>
    <fill>
      <patternFill patternType="solid">
        <fgColor indexed="52"/>
        <bgColor indexed="64"/>
      </patternFill>
    </fill>
    <fill>
      <patternFill patternType="solid">
        <fgColor indexed="55"/>
        <bgColor indexed="64"/>
      </patternFill>
    </fill>
    <fill>
      <patternFill patternType="solid">
        <fgColor indexed="27"/>
        <bgColor indexed="64"/>
      </patternFill>
    </fill>
    <fill>
      <patternFill patternType="solid">
        <fgColor indexed="48"/>
        <bgColor indexed="64"/>
      </patternFill>
    </fill>
    <fill>
      <patternFill patternType="solid">
        <fgColor indexed="45"/>
        <bgColor indexed="64"/>
      </patternFill>
    </fill>
    <fill>
      <patternFill patternType="solid">
        <fgColor indexed="29"/>
        <bgColor indexed="64"/>
      </patternFill>
    </fill>
    <fill>
      <patternFill patternType="solid">
        <fgColor indexed="44"/>
        <bgColor indexed="64"/>
      </patternFill>
    </fill>
    <fill>
      <patternFill patternType="solid">
        <fgColor indexed="14"/>
        <bgColor indexed="64"/>
      </patternFill>
    </fill>
    <fill>
      <patternFill patternType="solid">
        <fgColor indexed="31"/>
        <bgColor indexed="64"/>
      </patternFill>
    </fill>
    <fill>
      <patternFill patternType="solid">
        <fgColor indexed="47"/>
        <bgColor indexed="64"/>
      </patternFill>
    </fill>
    <fill>
      <patternFill patternType="solid">
        <fgColor indexed="46"/>
        <bgColor indexed="64"/>
      </patternFill>
    </fill>
    <fill>
      <patternFill patternType="solid">
        <fgColor indexed="43"/>
        <bgColor indexed="64"/>
      </patternFill>
    </fill>
    <fill>
      <patternFill patternType="solid">
        <fgColor indexed="11"/>
        <bgColor indexed="64"/>
      </patternFill>
    </fill>
    <fill>
      <patternFill patternType="solid">
        <fgColor indexed="36"/>
        <bgColor indexed="64"/>
      </patternFill>
    </fill>
    <fill>
      <patternFill patternType="solid">
        <fgColor indexed="25"/>
        <bgColor indexed="64"/>
      </patternFill>
    </fill>
    <fill>
      <patternFill patternType="solid">
        <fgColor indexed="51"/>
        <bgColor indexed="64"/>
      </patternFill>
    </fill>
    <fill>
      <patternFill patternType="solid">
        <fgColor indexed="30"/>
        <bgColor indexed="64"/>
      </patternFill>
    </fill>
    <fill>
      <patternFill patternType="gray0625"/>
    </fill>
    <fill>
      <patternFill patternType="lightUp">
        <fgColor indexed="9"/>
        <bgColor indexed="29"/>
      </patternFill>
    </fill>
    <fill>
      <patternFill patternType="mediumGray">
        <fgColor indexed="22"/>
      </patternFill>
    </fill>
    <fill>
      <patternFill patternType="solid">
        <fgColor indexed="15"/>
        <bgColor indexed="64"/>
      </patternFill>
    </fill>
    <fill>
      <patternFill patternType="solid">
        <fgColor indexed="12"/>
        <bgColor indexed="64"/>
      </patternFill>
    </fill>
    <fill>
      <patternFill patternType="solid">
        <fgColor indexed="57"/>
        <bgColor indexed="64"/>
      </patternFill>
    </fill>
    <fill>
      <patternFill patternType="lightUp">
        <fgColor indexed="9"/>
        <bgColor indexed="55"/>
      </patternFill>
    </fill>
    <fill>
      <patternFill patternType="lightUp">
        <fgColor indexed="9"/>
        <bgColor indexed="22"/>
      </patternFill>
    </fill>
    <fill>
      <patternFill patternType="solid">
        <fgColor indexed="62"/>
        <bgColor indexed="64"/>
      </patternFill>
    </fill>
    <fill>
      <patternFill patternType="solid">
        <fgColor indexed="40"/>
        <bgColor indexed="64"/>
      </patternFill>
    </fill>
    <fill>
      <patternFill patternType="solid">
        <fgColor indexed="53"/>
        <bgColor indexed="64"/>
      </patternFill>
    </fill>
  </fills>
  <borders count="38">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style="thin">
        <color auto="1"/>
      </left>
      <right/>
      <top/>
      <bottom style="thin">
        <color auto="1"/>
      </bottom>
      <diagonal/>
    </border>
    <border>
      <left style="thin">
        <color indexed="8"/>
      </left>
      <right/>
      <top/>
      <bottom style="thin">
        <color indexed="8"/>
      </bottom>
      <diagonal/>
    </border>
    <border>
      <left/>
      <right/>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style="thin">
        <color auto="1"/>
      </right>
      <top/>
      <bottom style="thin">
        <color auto="1"/>
      </bottom>
      <diagonal/>
    </border>
    <border>
      <left/>
      <right/>
      <top style="thin">
        <color indexed="62"/>
      </top>
      <bottom style="double">
        <color indexed="62"/>
      </bottom>
      <diagonal/>
    </border>
    <border>
      <left/>
      <right/>
      <top/>
      <bottom style="thick">
        <color indexed="62"/>
      </bottom>
      <diagonal/>
    </border>
    <border>
      <left/>
      <right/>
      <top/>
      <bottom style="medium">
        <color auto="1"/>
      </bottom>
      <diagonal/>
    </border>
    <border>
      <left/>
      <right/>
      <top/>
      <bottom style="thick">
        <color indexed="22"/>
      </bottom>
      <diagonal/>
    </border>
    <border>
      <left style="thin">
        <color indexed="63"/>
      </left>
      <right style="thin">
        <color indexed="63"/>
      </right>
      <top style="thin">
        <color indexed="63"/>
      </top>
      <bottom style="thin">
        <color indexed="63"/>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auto="1"/>
      </left>
      <right style="thin">
        <color auto="1"/>
      </right>
      <top/>
      <bottom/>
      <diagonal/>
    </border>
    <border>
      <left/>
      <right/>
      <top style="medium">
        <color auto="1"/>
      </top>
      <bottom style="medium">
        <color auto="1"/>
      </bottom>
      <diagonal/>
    </border>
    <border>
      <left style="thin">
        <color indexed="23"/>
      </left>
      <right style="thin">
        <color indexed="23"/>
      </right>
      <top style="thin">
        <color indexed="23"/>
      </top>
      <bottom style="thin">
        <color indexed="23"/>
      </bottom>
      <diagonal/>
    </border>
    <border>
      <left/>
      <right/>
      <top/>
      <bottom style="thick">
        <color indexed="11"/>
      </bottom>
      <diagonal/>
    </border>
    <border>
      <left/>
      <right/>
      <top style="medium">
        <color indexed="9"/>
      </top>
      <bottom style="medium">
        <color indexed="9"/>
      </bottom>
      <diagonal/>
    </border>
    <border>
      <left/>
      <right/>
      <top style="thin">
        <color indexed="11"/>
      </top>
      <bottom style="double">
        <color indexed="11"/>
      </bottom>
      <diagonal/>
    </border>
    <border>
      <left/>
      <right/>
      <top/>
      <bottom style="thick">
        <color indexed="43"/>
      </bottom>
      <diagonal/>
    </border>
    <border>
      <left/>
      <right/>
      <top/>
      <bottom style="medium">
        <color indexed="4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241">
    <xf numFmtId="0" fontId="0" fillId="0" borderId="0">
      <alignment vertical="center"/>
    </xf>
    <xf numFmtId="43" fontId="0" fillId="0" borderId="0" applyFont="0" applyFill="0" applyBorder="0" applyAlignment="0" applyProtection="0">
      <alignment vertical="center"/>
    </xf>
    <xf numFmtId="44" fontId="1" fillId="0" borderId="0" applyFont="0" applyFill="0" applyBorder="0" applyAlignment="0" applyProtection="0">
      <alignment vertical="center"/>
    </xf>
    <xf numFmtId="9" fontId="26" fillId="0" borderId="0" applyFont="0" applyFill="0" applyBorder="0" applyAlignment="0" applyProtection="0">
      <alignment vertical="center"/>
    </xf>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0" fontId="53"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1" fillId="6" borderId="12" applyNumberFormat="0" applyFont="0" applyAlignment="0" applyProtection="0">
      <alignment vertical="center"/>
    </xf>
    <xf numFmtId="0" fontId="55"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8" fillId="0" borderId="13" applyNumberFormat="0" applyFill="0" applyAlignment="0" applyProtection="0">
      <alignment vertical="center"/>
    </xf>
    <xf numFmtId="0" fontId="59" fillId="0" borderId="13" applyNumberFormat="0" applyFill="0" applyAlignment="0" applyProtection="0">
      <alignment vertical="center"/>
    </xf>
    <xf numFmtId="0" fontId="60" fillId="0" borderId="14" applyNumberFormat="0" applyFill="0" applyAlignment="0" applyProtection="0">
      <alignment vertical="center"/>
    </xf>
    <xf numFmtId="0" fontId="60" fillId="0" borderId="0" applyNumberFormat="0" applyFill="0" applyBorder="0" applyAlignment="0" applyProtection="0">
      <alignment vertical="center"/>
    </xf>
    <xf numFmtId="0" fontId="61" fillId="7" borderId="15" applyNumberFormat="0" applyAlignment="0" applyProtection="0">
      <alignment vertical="center"/>
    </xf>
    <xf numFmtId="0" fontId="62" fillId="8" borderId="16" applyNumberFormat="0" applyAlignment="0" applyProtection="0">
      <alignment vertical="center"/>
    </xf>
    <xf numFmtId="0" fontId="63" fillId="8" borderId="15" applyNumberFormat="0" applyAlignment="0" applyProtection="0">
      <alignment vertical="center"/>
    </xf>
    <xf numFmtId="0" fontId="64" fillId="9" borderId="17" applyNumberFormat="0" applyAlignment="0" applyProtection="0">
      <alignment vertical="center"/>
    </xf>
    <xf numFmtId="0" fontId="65" fillId="0" borderId="18" applyNumberFormat="0" applyFill="0" applyAlignment="0" applyProtection="0">
      <alignment vertical="center"/>
    </xf>
    <xf numFmtId="0" fontId="66" fillId="0" borderId="19" applyNumberFormat="0" applyFill="0" applyAlignment="0" applyProtection="0">
      <alignment vertical="center"/>
    </xf>
    <xf numFmtId="0" fontId="67" fillId="10" borderId="0" applyNumberFormat="0" applyBorder="0" applyAlignment="0" applyProtection="0">
      <alignment vertical="center"/>
    </xf>
    <xf numFmtId="0" fontId="68" fillId="11" borderId="0" applyNumberFormat="0" applyBorder="0" applyAlignment="0" applyProtection="0">
      <alignment vertical="center"/>
    </xf>
    <xf numFmtId="0" fontId="69" fillId="12" borderId="0" applyNumberFormat="0" applyBorder="0" applyAlignment="0" applyProtection="0">
      <alignment vertical="center"/>
    </xf>
    <xf numFmtId="0" fontId="70" fillId="13" borderId="0" applyNumberFormat="0" applyBorder="0" applyAlignment="0" applyProtection="0">
      <alignment vertical="center"/>
    </xf>
    <xf numFmtId="0" fontId="71" fillId="14" borderId="0" applyNumberFormat="0" applyBorder="0" applyAlignment="0" applyProtection="0">
      <alignment vertical="center"/>
    </xf>
    <xf numFmtId="0" fontId="71" fillId="15" borderId="0" applyNumberFormat="0" applyBorder="0" applyAlignment="0" applyProtection="0">
      <alignment vertical="center"/>
    </xf>
    <xf numFmtId="0" fontId="70" fillId="16" borderId="0" applyNumberFormat="0" applyBorder="0" applyAlignment="0" applyProtection="0">
      <alignment vertical="center"/>
    </xf>
    <xf numFmtId="0" fontId="70" fillId="17" borderId="0" applyNumberFormat="0" applyBorder="0" applyAlignment="0" applyProtection="0">
      <alignment vertical="center"/>
    </xf>
    <xf numFmtId="0" fontId="71" fillId="18" borderId="0" applyNumberFormat="0" applyBorder="0" applyAlignment="0" applyProtection="0">
      <alignment vertical="center"/>
    </xf>
    <xf numFmtId="0" fontId="71" fillId="19" borderId="0" applyNumberFormat="0" applyBorder="0" applyAlignment="0" applyProtection="0">
      <alignment vertical="center"/>
    </xf>
    <xf numFmtId="0" fontId="70" fillId="20" borderId="0" applyNumberFormat="0" applyBorder="0" applyAlignment="0" applyProtection="0">
      <alignment vertical="center"/>
    </xf>
    <xf numFmtId="0" fontId="70" fillId="21" borderId="0" applyNumberFormat="0" applyBorder="0" applyAlignment="0" applyProtection="0">
      <alignment vertical="center"/>
    </xf>
    <xf numFmtId="0" fontId="71" fillId="22" borderId="0" applyNumberFormat="0" applyBorder="0" applyAlignment="0" applyProtection="0">
      <alignment vertical="center"/>
    </xf>
    <xf numFmtId="0" fontId="71" fillId="23" borderId="0" applyNumberFormat="0" applyBorder="0" applyAlignment="0" applyProtection="0">
      <alignment vertical="center"/>
    </xf>
    <xf numFmtId="0" fontId="70" fillId="24" borderId="0" applyNumberFormat="0" applyBorder="0" applyAlignment="0" applyProtection="0">
      <alignment vertical="center"/>
    </xf>
    <xf numFmtId="0" fontId="70" fillId="4" borderId="0" applyNumberFormat="0" applyBorder="0" applyAlignment="0" applyProtection="0">
      <alignment vertical="center"/>
    </xf>
    <xf numFmtId="0" fontId="71" fillId="25" borderId="0" applyNumberFormat="0" applyBorder="0" applyAlignment="0" applyProtection="0">
      <alignment vertical="center"/>
    </xf>
    <xf numFmtId="0" fontId="71" fillId="26" borderId="0" applyNumberFormat="0" applyBorder="0" applyAlignment="0" applyProtection="0">
      <alignment vertical="center"/>
    </xf>
    <xf numFmtId="0" fontId="70" fillId="27" borderId="0" applyNumberFormat="0" applyBorder="0" applyAlignment="0" applyProtection="0">
      <alignment vertical="center"/>
    </xf>
    <xf numFmtId="0" fontId="70" fillId="28" borderId="0" applyNumberFormat="0" applyBorder="0" applyAlignment="0" applyProtection="0">
      <alignment vertical="center"/>
    </xf>
    <xf numFmtId="0" fontId="71" fillId="29" borderId="0" applyNumberFormat="0" applyBorder="0" applyAlignment="0" applyProtection="0">
      <alignment vertical="center"/>
    </xf>
    <xf numFmtId="0" fontId="71" fillId="30" borderId="0" applyNumberFormat="0" applyBorder="0" applyAlignment="0" applyProtection="0">
      <alignment vertical="center"/>
    </xf>
    <xf numFmtId="0" fontId="70" fillId="31" borderId="0" applyNumberFormat="0" applyBorder="0" applyAlignment="0" applyProtection="0">
      <alignment vertical="center"/>
    </xf>
    <xf numFmtId="0" fontId="70" fillId="32" borderId="0" applyNumberFormat="0" applyBorder="0" applyAlignment="0" applyProtection="0">
      <alignment vertical="center"/>
    </xf>
    <xf numFmtId="0" fontId="71" fillId="33" borderId="0" applyNumberFormat="0" applyBorder="0" applyAlignment="0" applyProtection="0">
      <alignment vertical="center"/>
    </xf>
    <xf numFmtId="0" fontId="71" fillId="34" borderId="0" applyNumberFormat="0" applyBorder="0" applyAlignment="0" applyProtection="0">
      <alignment vertical="center"/>
    </xf>
    <xf numFmtId="0" fontId="70" fillId="35" borderId="0" applyNumberFormat="0" applyBorder="0" applyAlignment="0" applyProtection="0">
      <alignment vertical="center"/>
    </xf>
    <xf numFmtId="0" fontId="72" fillId="0" borderId="0">
      <alignment vertical="center"/>
    </xf>
    <xf numFmtId="0" fontId="73" fillId="0" borderId="20" applyNumberFormat="0" applyFill="0" applyProtection="0">
      <alignment horizontal="center" vertical="center"/>
    </xf>
    <xf numFmtId="0" fontId="74" fillId="36" borderId="0" applyNumberFormat="0" applyBorder="0" applyAlignment="0" applyProtection="0">
      <alignment vertical="center"/>
    </xf>
    <xf numFmtId="0" fontId="75" fillId="37" borderId="0" applyNumberFormat="0" applyBorder="0" applyAlignment="0" applyProtection="0">
      <alignment vertical="center"/>
    </xf>
    <xf numFmtId="0" fontId="76" fillId="0" borderId="21" applyNumberFormat="0" applyFill="0" applyAlignment="0" applyProtection="0">
      <alignment vertical="center"/>
    </xf>
    <xf numFmtId="0" fontId="77" fillId="0" borderId="0">
      <alignment horizontal="center" vertical="center" wrapText="1"/>
      <protection locked="0"/>
    </xf>
    <xf numFmtId="0" fontId="78" fillId="38" borderId="0" applyNumberFormat="0" applyBorder="0" applyAlignment="0" applyProtection="0">
      <alignment vertical="center"/>
    </xf>
    <xf numFmtId="0" fontId="75" fillId="39" borderId="0" applyNumberFormat="0" applyBorder="0" applyAlignment="0" applyProtection="0">
      <alignment vertical="center"/>
    </xf>
    <xf numFmtId="0" fontId="23" fillId="40" borderId="0" applyNumberFormat="0" applyBorder="0" applyAlignment="0" applyProtection="0">
      <alignment vertical="center"/>
    </xf>
    <xf numFmtId="0" fontId="23" fillId="41" borderId="0" applyNumberFormat="0" applyBorder="0" applyAlignment="0" applyProtection="0">
      <alignment vertical="center"/>
    </xf>
    <xf numFmtId="0" fontId="75" fillId="42" borderId="0" applyNumberFormat="0" applyBorder="0" applyAlignment="0" applyProtection="0">
      <alignment vertical="center"/>
    </xf>
    <xf numFmtId="176" fontId="79" fillId="0" borderId="20" applyFill="0" applyProtection="0">
      <alignment horizontal="right" vertical="center"/>
    </xf>
    <xf numFmtId="0" fontId="74" fillId="42" borderId="0" applyNumberFormat="0" applyBorder="0" applyAlignment="0" applyProtection="0">
      <alignment vertical="center"/>
    </xf>
    <xf numFmtId="0" fontId="75" fillId="43" borderId="0" applyNumberFormat="0" applyBorder="0" applyAlignment="0" applyProtection="0">
      <alignment vertical="center"/>
    </xf>
    <xf numFmtId="0" fontId="78" fillId="44" borderId="0" applyNumberFormat="0" applyBorder="0" applyAlignment="0" applyProtection="0">
      <alignment vertical="center"/>
    </xf>
    <xf numFmtId="0" fontId="80" fillId="41" borderId="1" applyNumberFormat="0" applyBorder="0" applyAlignment="0" applyProtection="0">
      <alignment vertical="center"/>
    </xf>
    <xf numFmtId="0" fontId="74" fillId="45" borderId="0" applyNumberFormat="0" applyBorder="0" applyAlignment="0" applyProtection="0">
      <alignment vertical="center"/>
    </xf>
    <xf numFmtId="0" fontId="81" fillId="46" borderId="0" applyNumberFormat="0" applyBorder="0" applyAlignment="0" applyProtection="0">
      <alignment vertical="center"/>
    </xf>
    <xf numFmtId="0" fontId="82" fillId="0" borderId="0">
      <alignment vertical="center"/>
    </xf>
    <xf numFmtId="0" fontId="74" fillId="47" borderId="0" applyNumberFormat="0" applyBorder="0" applyAlignment="0" applyProtection="0">
      <alignment vertical="center"/>
    </xf>
    <xf numFmtId="0" fontId="75" fillId="48" borderId="0" applyNumberFormat="0" applyBorder="0" applyAlignment="0" applyProtection="0">
      <alignment vertical="center"/>
    </xf>
    <xf numFmtId="0" fontId="74" fillId="46" borderId="0" applyNumberFormat="0" applyBorder="0" applyAlignment="0" applyProtection="0">
      <alignment vertical="center"/>
    </xf>
    <xf numFmtId="0" fontId="83" fillId="0" borderId="22" applyNumberFormat="0" applyFill="0" applyAlignment="0" applyProtection="0">
      <alignment vertical="center"/>
    </xf>
    <xf numFmtId="0" fontId="84" fillId="46" borderId="0" applyNumberFormat="0" applyBorder="0" applyAlignment="0" applyProtection="0">
      <alignment vertical="center"/>
    </xf>
    <xf numFmtId="0" fontId="0" fillId="48" borderId="0" applyNumberFormat="0" applyBorder="0" applyAlignment="0" applyProtection="0">
      <alignment vertical="center"/>
    </xf>
    <xf numFmtId="0" fontId="85" fillId="0" borderId="23">
      <alignment horizontal="center" vertical="center"/>
    </xf>
    <xf numFmtId="0" fontId="0" fillId="38" borderId="0" applyNumberFormat="0" applyBorder="0" applyAlignment="0" applyProtection="0">
      <alignment vertical="center"/>
    </xf>
    <xf numFmtId="0" fontId="79" fillId="0" borderId="9" applyNumberFormat="0" applyFill="0" applyProtection="0">
      <alignment horizontal="right" vertical="center"/>
    </xf>
    <xf numFmtId="0" fontId="86" fillId="38" borderId="0" applyNumberFormat="0" applyBorder="0" applyAlignment="0" applyProtection="0">
      <alignment vertical="center"/>
    </xf>
    <xf numFmtId="0" fontId="26" fillId="0" borderId="0" applyNumberFormat="0" applyFont="0" applyFill="0" applyBorder="0" applyAlignment="0" applyProtection="0">
      <alignment horizontal="left" vertical="center"/>
    </xf>
    <xf numFmtId="0" fontId="74" fillId="40" borderId="0" applyNumberFormat="0" applyBorder="0" applyAlignment="0" applyProtection="0">
      <alignment vertical="center"/>
    </xf>
    <xf numFmtId="0" fontId="87" fillId="0" borderId="0">
      <alignment vertical="center"/>
    </xf>
    <xf numFmtId="49" fontId="26" fillId="0" borderId="0" applyFont="0" applyFill="0" applyBorder="0" applyAlignment="0" applyProtection="0">
      <alignment vertical="center"/>
    </xf>
    <xf numFmtId="0" fontId="88" fillId="0" borderId="0" applyNumberFormat="0" applyFill="0" applyBorder="0" applyAlignment="0" applyProtection="0">
      <alignment vertical="top"/>
      <protection locked="0"/>
    </xf>
    <xf numFmtId="10" fontId="26" fillId="0" borderId="0" applyFont="0" applyFill="0" applyBorder="0" applyAlignment="0" applyProtection="0">
      <alignment vertical="center"/>
    </xf>
    <xf numFmtId="0" fontId="89" fillId="0" borderId="24" applyNumberFormat="0" applyFill="0" applyAlignment="0" applyProtection="0">
      <alignment vertical="center"/>
    </xf>
    <xf numFmtId="0" fontId="74" fillId="49" borderId="0" applyNumberFormat="0" applyBorder="0" applyAlignment="0" applyProtection="0">
      <alignment vertical="center"/>
    </xf>
    <xf numFmtId="0" fontId="0" fillId="50" borderId="0" applyNumberFormat="0" applyBorder="0" applyAlignment="0" applyProtection="0">
      <alignment vertical="center"/>
    </xf>
    <xf numFmtId="0" fontId="23" fillId="50" borderId="0" applyNumberFormat="0" applyBorder="0" applyAlignment="0" applyProtection="0">
      <alignment vertical="center"/>
    </xf>
    <xf numFmtId="0" fontId="0" fillId="46" borderId="0" applyNumberFormat="0" applyBorder="0" applyAlignment="0" applyProtection="0">
      <alignment vertical="center"/>
    </xf>
    <xf numFmtId="0" fontId="74" fillId="51" borderId="0" applyNumberFormat="0" applyBorder="0" applyAlignment="0" applyProtection="0">
      <alignment vertical="center"/>
    </xf>
    <xf numFmtId="0" fontId="0" fillId="41" borderId="0" applyNumberFormat="0" applyBorder="0" applyAlignment="0" applyProtection="0">
      <alignment vertical="center"/>
    </xf>
    <xf numFmtId="0" fontId="0" fillId="44" borderId="0" applyNumberFormat="0" applyBorder="0" applyAlignment="0" applyProtection="0">
      <alignment vertical="center"/>
    </xf>
    <xf numFmtId="177" fontId="26" fillId="0" borderId="0" applyFont="0" applyFill="0" applyBorder="0" applyAlignment="0" applyProtection="0">
      <alignment vertical="center"/>
    </xf>
    <xf numFmtId="0" fontId="0" fillId="52" borderId="0" applyNumberFormat="0" applyBorder="0" applyAlignment="0" applyProtection="0">
      <alignment vertical="center"/>
    </xf>
    <xf numFmtId="0" fontId="75" fillId="51" borderId="0" applyNumberFormat="0" applyBorder="0" applyAlignment="0" applyProtection="0">
      <alignment vertical="center"/>
    </xf>
    <xf numFmtId="0" fontId="0" fillId="2" borderId="0" applyNumberFormat="0" applyBorder="0" applyAlignment="0" applyProtection="0">
      <alignment vertical="center"/>
    </xf>
    <xf numFmtId="0" fontId="0" fillId="51" borderId="0" applyNumberFormat="0" applyBorder="0" applyAlignment="0" applyProtection="0">
      <alignment vertical="center"/>
    </xf>
    <xf numFmtId="0" fontId="0" fillId="53" borderId="0" applyNumberFormat="0" applyBorder="0" applyAlignment="0" applyProtection="0">
      <alignment vertical="center"/>
    </xf>
    <xf numFmtId="0" fontId="90" fillId="0" borderId="1">
      <alignment horizontal="left" vertical="center"/>
    </xf>
    <xf numFmtId="0" fontId="0" fillId="47" borderId="0" applyNumberFormat="0" applyBorder="0" applyAlignment="0" applyProtection="0">
      <alignment vertical="center"/>
    </xf>
    <xf numFmtId="0" fontId="0" fillId="54" borderId="0" applyNumberFormat="0" applyBorder="0" applyAlignment="0" applyProtection="0">
      <alignment vertical="center"/>
    </xf>
    <xf numFmtId="0" fontId="0" fillId="40" borderId="0" applyNumberFormat="0" applyBorder="0" applyAlignment="0" applyProtection="0">
      <alignment vertical="center"/>
    </xf>
    <xf numFmtId="0" fontId="74" fillId="55" borderId="0" applyNumberFormat="0" applyBorder="0" applyAlignment="0" applyProtection="0">
      <alignment vertical="center"/>
    </xf>
    <xf numFmtId="0" fontId="91" fillId="53" borderId="0" applyNumberFormat="0" applyBorder="0" applyAlignment="0" applyProtection="0">
      <alignment vertical="center"/>
    </xf>
    <xf numFmtId="0" fontId="75" fillId="56" borderId="0" applyNumberFormat="0" applyBorder="0" applyAlignment="0" applyProtection="0">
      <alignment vertical="center"/>
    </xf>
    <xf numFmtId="0" fontId="0" fillId="57" borderId="0" applyNumberFormat="0" applyBorder="0" applyAlignment="0" applyProtection="0">
      <alignment vertical="center"/>
    </xf>
    <xf numFmtId="0" fontId="74" fillId="53" borderId="0" applyNumberFormat="0" applyBorder="0" applyAlignment="0" applyProtection="0">
      <alignment vertical="center"/>
    </xf>
    <xf numFmtId="0" fontId="92" fillId="40" borderId="25" applyNumberFormat="0" applyAlignment="0" applyProtection="0">
      <alignment vertical="center"/>
    </xf>
    <xf numFmtId="0" fontId="93" fillId="0" borderId="26" applyNumberFormat="0" applyFill="0" applyAlignment="0" applyProtection="0">
      <alignment vertical="center"/>
    </xf>
    <xf numFmtId="0" fontId="74" fillId="58" borderId="0" applyNumberFormat="0" applyBorder="0" applyAlignment="0" applyProtection="0">
      <alignment vertical="center"/>
    </xf>
    <xf numFmtId="0" fontId="26" fillId="0" borderId="0">
      <alignment vertical="center"/>
    </xf>
    <xf numFmtId="0" fontId="0" fillId="41" borderId="27" applyNumberFormat="0" applyFont="0" applyAlignment="0" applyProtection="0">
      <alignment vertical="center"/>
    </xf>
    <xf numFmtId="0" fontId="74" fillId="54" borderId="0" applyNumberFormat="0" applyBorder="0" applyAlignment="0" applyProtection="0">
      <alignment vertical="center"/>
    </xf>
    <xf numFmtId="0" fontId="79" fillId="0" borderId="0" applyProtection="0">
      <alignment vertical="center"/>
    </xf>
    <xf numFmtId="0" fontId="74" fillId="37" borderId="0" applyNumberFormat="0" applyBorder="0" applyAlignment="0" applyProtection="0">
      <alignment vertical="center"/>
    </xf>
    <xf numFmtId="0" fontId="26" fillId="0" borderId="0" applyNumberFormat="0" applyFill="0" applyBorder="0" applyAlignment="0" applyProtection="0">
      <alignment vertical="center"/>
    </xf>
    <xf numFmtId="0" fontId="74" fillId="39" borderId="0" applyNumberFormat="0" applyBorder="0" applyAlignment="0" applyProtection="0">
      <alignment vertical="center"/>
    </xf>
    <xf numFmtId="0" fontId="94" fillId="0" borderId="10">
      <alignment horizontal="left" vertical="center"/>
    </xf>
    <xf numFmtId="0" fontId="87" fillId="0" borderId="0">
      <alignment vertical="center"/>
      <protection locked="0"/>
    </xf>
    <xf numFmtId="0" fontId="23" fillId="44" borderId="0" applyNumberFormat="0" applyBorder="0" applyAlignment="0" applyProtection="0">
      <alignment vertical="center"/>
    </xf>
    <xf numFmtId="0" fontId="95" fillId="0" borderId="0" applyNumberFormat="0" applyFill="0" applyBorder="0" applyAlignment="0" applyProtection="0">
      <alignment vertical="center"/>
    </xf>
    <xf numFmtId="15" fontId="96" fillId="0" borderId="0">
      <alignment vertical="center"/>
    </xf>
    <xf numFmtId="0" fontId="97" fillId="59" borderId="28">
      <alignment vertical="center"/>
      <protection locked="0"/>
    </xf>
    <xf numFmtId="0" fontId="84" fillId="52" borderId="0" applyNumberFormat="0" applyBorder="0" applyAlignment="0" applyProtection="0">
      <alignment vertical="center"/>
    </xf>
    <xf numFmtId="0" fontId="94" fillId="0" borderId="29" applyNumberFormat="0" applyAlignment="0" applyProtection="0">
      <alignment horizontal="left" vertical="center"/>
    </xf>
    <xf numFmtId="0" fontId="98" fillId="51" borderId="30" applyNumberFormat="0" applyAlignment="0" applyProtection="0">
      <alignment vertical="center"/>
    </xf>
    <xf numFmtId="0" fontId="26" fillId="0" borderId="0" applyFont="0" applyFill="0" applyBorder="0" applyAlignment="0" applyProtection="0">
      <alignment vertical="center"/>
    </xf>
    <xf numFmtId="0" fontId="23" fillId="38" borderId="0" applyNumberFormat="0" applyBorder="0" applyAlignment="0" applyProtection="0">
      <alignment vertical="center"/>
    </xf>
    <xf numFmtId="178" fontId="26" fillId="0" borderId="0" applyFont="0" applyFill="0" applyBorder="0" applyAlignment="0" applyProtection="0">
      <alignment vertical="center"/>
    </xf>
    <xf numFmtId="0" fontId="26" fillId="0" borderId="0">
      <alignment vertical="center"/>
    </xf>
    <xf numFmtId="0" fontId="75" fillId="40" borderId="0" applyNumberFormat="0" applyBorder="0" applyAlignment="0" applyProtection="0">
      <alignment vertical="center"/>
    </xf>
    <xf numFmtId="179" fontId="26" fillId="0" borderId="0" applyFont="0" applyFill="0" applyBorder="0" applyAlignment="0" applyProtection="0">
      <alignment vertical="center"/>
    </xf>
    <xf numFmtId="180" fontId="99" fillId="0" borderId="0">
      <alignment vertical="center"/>
    </xf>
    <xf numFmtId="181" fontId="26" fillId="0" borderId="0" applyFont="0" applyFill="0" applyBorder="0" applyAlignment="0" applyProtection="0">
      <alignment vertical="center"/>
    </xf>
    <xf numFmtId="9" fontId="26" fillId="0" borderId="0" applyFont="0" applyFill="0" applyBorder="0" applyAlignment="0" applyProtection="0">
      <alignment vertical="center"/>
    </xf>
    <xf numFmtId="0" fontId="100" fillId="60" borderId="0" applyNumberFormat="0" applyBorder="0" applyAlignment="0" applyProtection="0">
      <alignment vertical="center"/>
    </xf>
    <xf numFmtId="0" fontId="23" fillId="51" borderId="0" applyNumberFormat="0" applyBorder="0" applyAlignment="0" applyProtection="0">
      <alignment vertical="center"/>
    </xf>
    <xf numFmtId="0" fontId="79" fillId="0" borderId="9" applyNumberFormat="0" applyFill="0" applyProtection="0">
      <alignment horizontal="left" vertical="center"/>
    </xf>
    <xf numFmtId="0" fontId="26" fillId="61" borderId="0" applyNumberFormat="0" applyFont="0" applyBorder="0" applyAlignment="0" applyProtection="0">
      <alignment vertical="center"/>
    </xf>
    <xf numFmtId="0" fontId="99" fillId="0" borderId="0">
      <alignment vertical="center"/>
    </xf>
    <xf numFmtId="0" fontId="101" fillId="0" borderId="31" applyNumberFormat="0" applyFill="0" applyAlignment="0" applyProtection="0">
      <alignment vertical="center"/>
    </xf>
    <xf numFmtId="0" fontId="102" fillId="51" borderId="32">
      <alignment horizontal="left" vertical="center"/>
      <protection locked="0" hidden="1"/>
    </xf>
    <xf numFmtId="182" fontId="26" fillId="0" borderId="0" applyFont="0" applyFill="0" applyBorder="0" applyAlignment="0" applyProtection="0">
      <alignment vertical="center"/>
    </xf>
    <xf numFmtId="0" fontId="76" fillId="0" borderId="33" applyNumberFormat="0" applyFill="0" applyAlignment="0" applyProtection="0">
      <alignment vertical="center"/>
    </xf>
    <xf numFmtId="0" fontId="85" fillId="0" borderId="0" applyNumberFormat="0" applyFill="0" applyBorder="0" applyAlignment="0" applyProtection="0">
      <alignment vertical="center"/>
    </xf>
    <xf numFmtId="183" fontId="26" fillId="0" borderId="0" applyFont="0" applyFill="0" applyBorder="0" applyAlignment="0" applyProtection="0">
      <alignment vertical="center"/>
    </xf>
    <xf numFmtId="184" fontId="26" fillId="0" borderId="0" applyFont="0" applyFill="0" applyBorder="0" applyAlignment="0" applyProtection="0">
      <alignment vertical="center"/>
    </xf>
    <xf numFmtId="0" fontId="103" fillId="0" borderId="0" applyNumberFormat="0" applyFill="0" applyBorder="0" applyAlignment="0" applyProtection="0">
      <alignment vertical="center"/>
    </xf>
    <xf numFmtId="185" fontId="99" fillId="0" borderId="0">
      <alignment vertical="center"/>
    </xf>
    <xf numFmtId="186" fontId="99" fillId="0" borderId="0">
      <alignment vertical="center"/>
    </xf>
    <xf numFmtId="0" fontId="80" fillId="40" borderId="0" applyNumberFormat="0" applyBorder="0" applyAlignment="0" applyProtection="0">
      <alignment vertical="center"/>
    </xf>
    <xf numFmtId="0" fontId="104" fillId="0" borderId="34" applyNumberFormat="0" applyFill="0" applyAlignment="0" applyProtection="0">
      <alignment vertical="center"/>
    </xf>
    <xf numFmtId="187" fontId="105" fillId="62" borderId="0">
      <alignment vertical="center"/>
    </xf>
    <xf numFmtId="187" fontId="106" fillId="63" borderId="0">
      <alignment vertical="center"/>
    </xf>
    <xf numFmtId="38" fontId="26" fillId="0" borderId="0" applyFont="0" applyFill="0" applyBorder="0" applyAlignment="0" applyProtection="0">
      <alignment vertical="center"/>
    </xf>
    <xf numFmtId="40" fontId="26" fillId="0" borderId="0" applyFont="0" applyFill="0" applyBorder="0" applyAlignment="0" applyProtection="0">
      <alignment vertical="center"/>
    </xf>
    <xf numFmtId="188" fontId="26" fillId="0" borderId="0" applyFont="0" applyFill="0" applyBorder="0" applyAlignment="0" applyProtection="0">
      <alignment vertical="center"/>
    </xf>
    <xf numFmtId="40" fontId="107" fillId="57" borderId="32">
      <alignment horizontal="centerContinuous" vertical="center"/>
    </xf>
    <xf numFmtId="1" fontId="79" fillId="0" borderId="20" applyFill="0" applyProtection="0">
      <alignment horizontal="center" vertical="center"/>
    </xf>
    <xf numFmtId="37" fontId="108" fillId="0" borderId="0">
      <alignment vertical="center"/>
    </xf>
    <xf numFmtId="9" fontId="26" fillId="0" borderId="0" applyFont="0" applyFill="0" applyBorder="0" applyAlignment="0" applyProtection="0">
      <alignment vertical="center"/>
    </xf>
    <xf numFmtId="189" fontId="79" fillId="0" borderId="0">
      <alignment vertical="center"/>
    </xf>
    <xf numFmtId="14" fontId="77" fillId="0" borderId="0">
      <alignment horizontal="center" vertical="center" wrapText="1"/>
      <protection locked="0"/>
    </xf>
    <xf numFmtId="3" fontId="26" fillId="0" borderId="0" applyFont="0" applyFill="0" applyBorder="0" applyAlignment="0" applyProtection="0">
      <alignment vertical="center"/>
    </xf>
    <xf numFmtId="190" fontId="26" fillId="0" borderId="0" applyFont="0" applyFill="0" applyProtection="0">
      <alignment vertical="center"/>
    </xf>
    <xf numFmtId="15" fontId="26" fillId="0" borderId="0" applyFont="0" applyFill="0" applyBorder="0" applyAlignment="0" applyProtection="0">
      <alignment vertical="center"/>
    </xf>
    <xf numFmtId="4" fontId="26" fillId="0" borderId="0" applyFont="0" applyFill="0" applyBorder="0" applyAlignment="0" applyProtection="0">
      <alignment vertical="center"/>
    </xf>
    <xf numFmtId="0" fontId="26" fillId="0" borderId="0">
      <alignment vertical="center"/>
    </xf>
    <xf numFmtId="0" fontId="109" fillId="0" borderId="0">
      <alignment vertical="center"/>
    </xf>
    <xf numFmtId="0" fontId="26" fillId="0" borderId="0" applyProtection="0"/>
    <xf numFmtId="0" fontId="26" fillId="0" borderId="0">
      <alignment vertical="center"/>
    </xf>
    <xf numFmtId="0" fontId="26" fillId="0" borderId="0">
      <alignment vertical="center"/>
    </xf>
    <xf numFmtId="0" fontId="110" fillId="0" borderId="35" applyNumberFormat="0" applyFill="0" applyAlignment="0" applyProtection="0">
      <alignment vertical="center"/>
    </xf>
    <xf numFmtId="191" fontId="26" fillId="0" borderId="0" applyFont="0" applyFill="0" applyBorder="0" applyAlignment="0" applyProtection="0">
      <alignment vertical="center"/>
    </xf>
    <xf numFmtId="0" fontId="110" fillId="0" borderId="0" applyNumberFormat="0" applyFill="0" applyBorder="0" applyAlignment="0" applyProtection="0">
      <alignment vertical="center"/>
    </xf>
    <xf numFmtId="0" fontId="93" fillId="0" borderId="0" applyNumberFormat="0" applyFill="0" applyBorder="0" applyAlignment="0" applyProtection="0">
      <alignment vertical="center"/>
    </xf>
    <xf numFmtId="0" fontId="111" fillId="0" borderId="0" applyNumberFormat="0" applyFill="0" applyBorder="0" applyAlignment="0" applyProtection="0">
      <alignment vertical="center"/>
    </xf>
    <xf numFmtId="0" fontId="112" fillId="0" borderId="9" applyNumberFormat="0" applyFill="0" applyProtection="0">
      <alignment horizontal="center" vertical="center"/>
    </xf>
    <xf numFmtId="0" fontId="113" fillId="0" borderId="0" applyNumberFormat="0" applyFill="0" applyBorder="0" applyAlignment="0" applyProtection="0">
      <alignment vertical="center"/>
    </xf>
    <xf numFmtId="0" fontId="114" fillId="0" borderId="0" applyNumberFormat="0" applyFill="0" applyBorder="0" applyAlignment="0" applyProtection="0">
      <alignment vertical="center"/>
    </xf>
    <xf numFmtId="0" fontId="115" fillId="52" borderId="0" applyNumberFormat="0" applyBorder="0" applyAlignment="0" applyProtection="0">
      <alignment vertical="center"/>
    </xf>
    <xf numFmtId="0" fontId="115" fillId="46" borderId="0" applyNumberFormat="0" applyBorder="0" applyAlignment="0" applyProtection="0">
      <alignment vertical="center"/>
    </xf>
    <xf numFmtId="0" fontId="0" fillId="0" borderId="0">
      <alignment vertical="center"/>
    </xf>
    <xf numFmtId="0" fontId="96" fillId="0" borderId="0">
      <alignment vertical="center"/>
    </xf>
    <xf numFmtId="0" fontId="26" fillId="0" borderId="0">
      <alignment vertical="center"/>
    </xf>
    <xf numFmtId="0" fontId="26" fillId="0" borderId="0">
      <alignment vertical="center"/>
    </xf>
    <xf numFmtId="0" fontId="116" fillId="0" borderId="36" applyNumberFormat="0" applyFill="0" applyAlignment="0" applyProtection="0">
      <alignment vertical="center"/>
    </xf>
    <xf numFmtId="0" fontId="0" fillId="0" borderId="0">
      <alignment vertical="center"/>
    </xf>
    <xf numFmtId="0" fontId="117" fillId="43" borderId="37" applyNumberFormat="0" applyAlignment="0" applyProtection="0">
      <alignment vertical="center"/>
    </xf>
    <xf numFmtId="0" fontId="26" fillId="0" borderId="0"/>
    <xf numFmtId="0" fontId="26" fillId="0" borderId="0">
      <alignment vertical="center"/>
    </xf>
    <xf numFmtId="0" fontId="26" fillId="0" borderId="0">
      <alignment vertical="center"/>
    </xf>
    <xf numFmtId="0" fontId="26" fillId="0" borderId="0">
      <alignment vertical="center"/>
    </xf>
    <xf numFmtId="0" fontId="74" fillId="64" borderId="0" applyNumberFormat="0" applyBorder="0" applyAlignment="0" applyProtection="0">
      <alignment vertical="center"/>
    </xf>
    <xf numFmtId="0" fontId="26" fillId="0" borderId="0">
      <alignment vertical="center"/>
    </xf>
    <xf numFmtId="0" fontId="118"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79" fillId="0" borderId="0">
      <alignment vertical="center"/>
    </xf>
    <xf numFmtId="0" fontId="26" fillId="0" borderId="0">
      <alignment vertical="center"/>
    </xf>
    <xf numFmtId="0" fontId="0" fillId="0" borderId="0">
      <alignment vertical="center"/>
    </xf>
    <xf numFmtId="0" fontId="0" fillId="0" borderId="0">
      <alignment vertical="center"/>
    </xf>
    <xf numFmtId="0" fontId="0" fillId="0" borderId="0">
      <alignment vertical="center"/>
    </xf>
    <xf numFmtId="0" fontId="6" fillId="0" borderId="0" applyAlignment="0"/>
    <xf numFmtId="0" fontId="0"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119" fillId="40" borderId="30" applyNumberFormat="0" applyAlignment="0" applyProtection="0">
      <alignment vertical="center"/>
    </xf>
    <xf numFmtId="0" fontId="26" fillId="0" borderId="0">
      <alignment vertical="center"/>
    </xf>
    <xf numFmtId="0" fontId="6" fillId="0" borderId="0">
      <alignment vertical="center"/>
    </xf>
    <xf numFmtId="0" fontId="6" fillId="0" borderId="0">
      <alignment vertical="center"/>
    </xf>
    <xf numFmtId="0" fontId="120" fillId="0" borderId="0" applyNumberFormat="0" applyFill="0" applyBorder="0" applyAlignment="0" applyProtection="0">
      <alignment vertical="top"/>
      <protection locked="0"/>
    </xf>
    <xf numFmtId="0" fontId="121" fillId="0" borderId="0" applyNumberFormat="0" applyFill="0" applyBorder="0" applyAlignment="0" applyProtection="0">
      <alignment vertical="top"/>
      <protection locked="0"/>
    </xf>
    <xf numFmtId="0" fontId="122" fillId="0" borderId="0" applyNumberFormat="0" applyFill="0" applyBorder="0" applyAlignment="0" applyProtection="0">
      <alignment vertical="center"/>
    </xf>
    <xf numFmtId="0" fontId="86" fillId="44" borderId="0" applyNumberFormat="0" applyBorder="0" applyAlignment="0" applyProtection="0">
      <alignment vertical="center"/>
    </xf>
    <xf numFmtId="0" fontId="123" fillId="0" borderId="0" applyNumberFormat="0" applyFill="0" applyBorder="0" applyAlignment="0" applyProtection="0">
      <alignment vertical="top"/>
      <protection locked="0"/>
    </xf>
    <xf numFmtId="0" fontId="124" fillId="0" borderId="0" applyNumberFormat="0" applyFill="0" applyBorder="0" applyAlignment="0" applyProtection="0">
      <alignment vertical="center"/>
    </xf>
    <xf numFmtId="4" fontId="0" fillId="0" borderId="0" applyFont="0" applyFill="0" applyBorder="0" applyAlignment="0" applyProtection="0">
      <alignment vertical="center"/>
    </xf>
    <xf numFmtId="0" fontId="73" fillId="0" borderId="20" applyNumberFormat="0" applyFill="0" applyProtection="0">
      <alignment horizontal="left" vertical="center"/>
    </xf>
    <xf numFmtId="192" fontId="0" fillId="0" borderId="0" applyFont="0" applyFill="0" applyBorder="0" applyAlignment="0" applyProtection="0">
      <alignment vertical="center"/>
    </xf>
    <xf numFmtId="41" fontId="0" fillId="0" borderId="0" applyFont="0" applyFill="0" applyBorder="0" applyAlignment="0" applyProtection="0">
      <alignment vertical="center"/>
    </xf>
    <xf numFmtId="43" fontId="0" fillId="0" borderId="0" applyFont="0" applyFill="0" applyBorder="0" applyAlignment="0" applyProtection="0">
      <alignment vertical="center"/>
    </xf>
    <xf numFmtId="193" fontId="0" fillId="0" borderId="0" applyFont="0" applyFill="0" applyBorder="0" applyAlignment="0" applyProtection="0">
      <alignment vertical="center"/>
    </xf>
    <xf numFmtId="0" fontId="100" fillId="65" borderId="0" applyNumberFormat="0" applyBorder="0" applyAlignment="0" applyProtection="0">
      <alignment vertical="center"/>
    </xf>
    <xf numFmtId="0" fontId="100" fillId="66" borderId="0" applyNumberFormat="0" applyBorder="0" applyAlignment="0" applyProtection="0">
      <alignment vertical="center"/>
    </xf>
    <xf numFmtId="0" fontId="74" fillId="67" borderId="0" applyNumberFormat="0" applyBorder="0" applyAlignment="0" applyProtection="0">
      <alignment vertical="center"/>
    </xf>
    <xf numFmtId="0" fontId="74" fillId="57" borderId="0" applyNumberFormat="0" applyBorder="0" applyAlignment="0" applyProtection="0">
      <alignment vertical="center"/>
    </xf>
    <xf numFmtId="0" fontId="74" fillId="68" borderId="0" applyNumberFormat="0" applyBorder="0" applyAlignment="0" applyProtection="0">
      <alignment vertical="center"/>
    </xf>
    <xf numFmtId="0" fontId="74" fillId="69" borderId="0" applyNumberFormat="0" applyBorder="0" applyAlignment="0" applyProtection="0">
      <alignment vertical="center"/>
    </xf>
    <xf numFmtId="0" fontId="125" fillId="0" borderId="0">
      <alignment vertical="center"/>
    </xf>
    <xf numFmtId="0" fontId="126" fillId="0" borderId="0">
      <alignment vertical="top"/>
      <protection locked="0"/>
    </xf>
    <xf numFmtId="49" fontId="118" fillId="0" borderId="2">
      <alignment horizontal="left" vertical="center" wrapText="1"/>
    </xf>
    <xf numFmtId="9" fontId="26" fillId="0" borderId="0" applyFont="0" applyFill="0" applyBorder="0" applyAlignment="0" applyProtection="0">
      <alignment vertical="center"/>
    </xf>
    <xf numFmtId="0" fontId="0" fillId="0" borderId="0">
      <alignment vertical="center"/>
    </xf>
    <xf numFmtId="0" fontId="0" fillId="0" borderId="0">
      <alignment vertical="center"/>
    </xf>
    <xf numFmtId="0" fontId="1" fillId="0" borderId="0">
      <alignment vertical="center"/>
    </xf>
    <xf numFmtId="43" fontId="1" fillId="0" borderId="0" applyFont="0" applyFill="0" applyBorder="0" applyAlignment="0" applyProtection="0">
      <alignment vertical="center"/>
    </xf>
  </cellStyleXfs>
  <cellXfs count="515">
    <xf numFmtId="0" fontId="0" fillId="0" borderId="0" xfId="0" applyAlignment="1"/>
    <xf numFmtId="0" fontId="1" fillId="0" borderId="0" xfId="0" applyFont="1" applyFill="1" applyBorder="1" applyAlignment="1">
      <alignment horizontal="center" vertical="center" wrapText="1"/>
    </xf>
    <xf numFmtId="0" fontId="1" fillId="0" borderId="0" xfId="0" applyFont="1" applyFill="1" applyBorder="1" applyAlignment="1">
      <alignment vertical="center" wrapText="1"/>
    </xf>
    <xf numFmtId="0" fontId="2" fillId="0" borderId="0" xfId="208" applyFont="1" applyFill="1" applyBorder="1" applyAlignment="1">
      <alignment horizontal="center" vertical="center" wrapText="1"/>
    </xf>
    <xf numFmtId="0" fontId="3" fillId="0" borderId="1" xfId="208"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208"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0" xfId="110" applyFont="1" applyFill="1" applyBorder="1" applyAlignment="1">
      <alignment vertical="center"/>
    </xf>
    <xf numFmtId="0" fontId="7" fillId="0" borderId="0" xfId="110" applyFont="1" applyFill="1" applyBorder="1" applyAlignment="1">
      <alignment vertical="center"/>
    </xf>
    <xf numFmtId="0" fontId="1" fillId="0" borderId="0" xfId="0" applyFont="1" applyFill="1" applyBorder="1" applyAlignment="1">
      <alignment horizontal="center"/>
    </xf>
    <xf numFmtId="0" fontId="8" fillId="0" borderId="0" xfId="110" applyNumberFormat="1" applyFont="1" applyFill="1" applyBorder="1" applyAlignment="1" applyProtection="1">
      <alignment horizontal="center" vertical="center"/>
    </xf>
    <xf numFmtId="0" fontId="0" fillId="0" borderId="0" xfId="110" applyNumberFormat="1" applyFont="1" applyFill="1" applyBorder="1" applyAlignment="1" applyProtection="1">
      <alignment horizontal="left" vertical="center"/>
    </xf>
    <xf numFmtId="0" fontId="9" fillId="0" borderId="1" xfId="199" applyFont="1" applyFill="1" applyBorder="1" applyAlignment="1">
      <alignment horizontal="center" vertical="center" wrapText="1"/>
    </xf>
    <xf numFmtId="0" fontId="10" fillId="0" borderId="1" xfId="199" applyFont="1" applyFill="1" applyBorder="1" applyAlignment="1">
      <alignment horizontal="center" vertical="center" wrapText="1"/>
    </xf>
    <xf numFmtId="49" fontId="11" fillId="0" borderId="2" xfId="235" applyNumberFormat="1" applyFont="1" applyBorder="1" applyAlignment="1">
      <alignment horizontal="left" vertical="center" wrapText="1"/>
    </xf>
    <xf numFmtId="49" fontId="12" fillId="0" borderId="2" xfId="235" applyNumberFormat="1" applyFont="1" applyBorder="1">
      <alignment horizontal="left" vertical="center" wrapText="1"/>
    </xf>
    <xf numFmtId="49" fontId="12" fillId="0" borderId="2" xfId="235" applyNumberFormat="1" applyFont="1" applyBorder="1" applyAlignment="1">
      <alignment horizontal="left" vertical="center" wrapText="1"/>
    </xf>
    <xf numFmtId="0" fontId="13" fillId="0" borderId="0" xfId="0" applyFont="1" applyFill="1" applyBorder="1" applyAlignment="1">
      <alignment vertical="center"/>
    </xf>
    <xf numFmtId="0" fontId="14" fillId="0" borderId="0" xfId="0" applyFont="1" applyFill="1" applyBorder="1" applyAlignment="1">
      <alignment vertical="center"/>
    </xf>
    <xf numFmtId="0" fontId="15" fillId="0" borderId="0" xfId="0" applyFont="1" applyFill="1" applyBorder="1" applyAlignment="1">
      <alignment vertical="center"/>
    </xf>
    <xf numFmtId="0" fontId="13"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6" fillId="0" borderId="0" xfId="0" applyFont="1" applyFill="1" applyBorder="1" applyAlignment="1">
      <alignment horizontal="center" vertical="center"/>
    </xf>
    <xf numFmtId="0" fontId="17" fillId="0" borderId="0" xfId="0" applyFont="1" applyFill="1" applyBorder="1" applyAlignment="1">
      <alignment horizontal="right" vertical="center"/>
    </xf>
    <xf numFmtId="0" fontId="18"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19" fillId="0" borderId="1" xfId="0" applyFont="1" applyFill="1" applyBorder="1" applyAlignment="1">
      <alignment horizontal="center" vertical="center"/>
    </xf>
    <xf numFmtId="0" fontId="19" fillId="0" borderId="1" xfId="0" applyFont="1" applyFill="1" applyBorder="1" applyAlignment="1">
      <alignment horizontal="center" vertical="center" wrapText="1"/>
    </xf>
    <xf numFmtId="194" fontId="19" fillId="0" borderId="1" xfId="0" applyNumberFormat="1" applyFont="1" applyFill="1" applyBorder="1" applyAlignment="1">
      <alignment horizontal="left" vertical="center" wrapText="1"/>
    </xf>
    <xf numFmtId="194" fontId="19" fillId="0" borderId="1" xfId="0" applyNumberFormat="1" applyFont="1" applyFill="1" applyBorder="1" applyAlignment="1">
      <alignment horizontal="center" vertical="center" wrapText="1"/>
    </xf>
    <xf numFmtId="0" fontId="20" fillId="0" borderId="0" xfId="0" applyFont="1" applyFill="1" applyBorder="1" applyAlignment="1">
      <alignment horizontal="left" vertical="center" wrapText="1"/>
    </xf>
    <xf numFmtId="0" fontId="21" fillId="0" borderId="0" xfId="0" applyFont="1" applyAlignment="1">
      <alignment horizontal="left" vertical="center"/>
    </xf>
    <xf numFmtId="0" fontId="17" fillId="0" borderId="0" xfId="0" applyFont="1" applyFill="1" applyBorder="1" applyAlignment="1">
      <alignment horizontal="left" vertical="center"/>
    </xf>
    <xf numFmtId="0" fontId="19" fillId="0" borderId="0" xfId="0" applyFont="1" applyFill="1" applyBorder="1" applyAlignment="1">
      <alignment horizontal="right" vertical="center"/>
    </xf>
    <xf numFmtId="0" fontId="19" fillId="0" borderId="0" xfId="0" applyFont="1" applyFill="1" applyBorder="1" applyAlignment="1">
      <alignment horizontal="right" vertical="center" wrapText="1"/>
    </xf>
    <xf numFmtId="0" fontId="18" fillId="0" borderId="1" xfId="0" applyFont="1" applyFill="1" applyBorder="1" applyAlignment="1">
      <alignment vertical="center"/>
    </xf>
    <xf numFmtId="195" fontId="19" fillId="0" borderId="1" xfId="0" applyNumberFormat="1" applyFont="1" applyFill="1" applyBorder="1" applyAlignment="1">
      <alignment horizontal="right" vertical="center" wrapText="1"/>
    </xf>
    <xf numFmtId="0" fontId="19" fillId="0" borderId="1" xfId="0" applyFont="1" applyFill="1" applyBorder="1" applyAlignment="1">
      <alignment horizontal="left" vertical="center"/>
    </xf>
    <xf numFmtId="0" fontId="18" fillId="0" borderId="1" xfId="0" applyFont="1" applyFill="1" applyBorder="1" applyAlignment="1">
      <alignment horizontal="left" vertical="center"/>
    </xf>
    <xf numFmtId="0" fontId="17"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18" fillId="0" borderId="1" xfId="0" applyFont="1" applyFill="1" applyBorder="1" applyAlignment="1">
      <alignment horizontal="left" vertical="center" wrapText="1"/>
    </xf>
    <xf numFmtId="4" fontId="19" fillId="0" borderId="1" xfId="0" applyNumberFormat="1" applyFont="1" applyFill="1" applyBorder="1" applyAlignment="1">
      <alignment horizontal="right" vertical="center" wrapText="1"/>
    </xf>
    <xf numFmtId="0" fontId="19" fillId="0" borderId="1" xfId="0" applyFont="1" applyFill="1" applyBorder="1" applyAlignment="1">
      <alignment horizontal="left" vertical="center" wrapText="1"/>
    </xf>
    <xf numFmtId="0" fontId="20" fillId="0" borderId="0" xfId="0" applyFont="1" applyFill="1" applyBorder="1" applyAlignment="1">
      <alignment vertical="center" wrapText="1"/>
    </xf>
    <xf numFmtId="0" fontId="17" fillId="0" borderId="0" xfId="0" applyFont="1" applyFill="1" applyBorder="1" applyAlignment="1">
      <alignment vertical="center" wrapText="1"/>
    </xf>
    <xf numFmtId="0" fontId="19" fillId="0" borderId="0" xfId="0" applyFont="1" applyFill="1" applyBorder="1" applyAlignment="1">
      <alignment vertical="center" wrapText="1"/>
    </xf>
    <xf numFmtId="0" fontId="19" fillId="0" borderId="1" xfId="0" applyFont="1" applyFill="1" applyBorder="1" applyAlignment="1">
      <alignment vertical="center" wrapText="1"/>
    </xf>
    <xf numFmtId="195" fontId="19" fillId="0" borderId="1" xfId="0" applyNumberFormat="1" applyFont="1" applyFill="1" applyBorder="1" applyAlignment="1">
      <alignment vertical="center" wrapText="1"/>
    </xf>
    <xf numFmtId="0" fontId="22" fillId="0" borderId="0" xfId="0" applyFont="1" applyFill="1" applyBorder="1" applyAlignment="1">
      <alignment horizontal="left" vertical="center" wrapText="1"/>
    </xf>
    <xf numFmtId="0" fontId="22" fillId="0" borderId="0" xfId="0" applyFont="1" applyFill="1" applyBorder="1" applyAlignment="1">
      <alignment vertical="center" wrapText="1"/>
    </xf>
    <xf numFmtId="0" fontId="17" fillId="0" borderId="0" xfId="0" applyFont="1" applyFill="1" applyBorder="1" applyAlignment="1">
      <alignment horizontal="right" vertical="center" wrapText="1"/>
    </xf>
    <xf numFmtId="4" fontId="19" fillId="0" borderId="1" xfId="0" applyNumberFormat="1" applyFont="1" applyFill="1" applyBorder="1" applyAlignment="1">
      <alignment vertical="center" wrapText="1"/>
    </xf>
    <xf numFmtId="0" fontId="10" fillId="0" borderId="0" xfId="0" applyFont="1" applyFill="1" applyBorder="1" applyAlignment="1">
      <alignment vertical="center"/>
    </xf>
    <xf numFmtId="0" fontId="23" fillId="0" borderId="0" xfId="0" applyFont="1" applyFill="1" applyBorder="1" applyAlignment="1">
      <alignment vertical="center"/>
    </xf>
    <xf numFmtId="0" fontId="24" fillId="0" borderId="1" xfId="0" applyFont="1" applyFill="1" applyBorder="1" applyAlignment="1">
      <alignment horizontal="center" vertical="center" wrapText="1"/>
    </xf>
    <xf numFmtId="0" fontId="25" fillId="0" borderId="1" xfId="0" applyFont="1" applyFill="1" applyBorder="1" applyAlignment="1">
      <alignment vertical="center" wrapText="1"/>
    </xf>
    <xf numFmtId="196" fontId="25" fillId="0" borderId="1" xfId="0" applyNumberFormat="1" applyFont="1" applyFill="1" applyBorder="1" applyAlignment="1">
      <alignment vertical="center" wrapText="1"/>
    </xf>
    <xf numFmtId="0" fontId="25" fillId="0" borderId="1"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0" xfId="0" applyFont="1" applyFill="1" applyBorder="1" applyAlignment="1">
      <alignment vertical="center" wrapText="1"/>
    </xf>
    <xf numFmtId="0" fontId="2" fillId="0" borderId="0" xfId="185" applyNumberFormat="1" applyFont="1" applyFill="1" applyAlignment="1" applyProtection="1">
      <alignment horizontal="center" vertical="center" wrapText="1"/>
    </xf>
    <xf numFmtId="0" fontId="24" fillId="0" borderId="1" xfId="0" applyFont="1" applyFill="1" applyBorder="1" applyAlignment="1">
      <alignment horizontal="left" vertical="center" wrapText="1"/>
    </xf>
    <xf numFmtId="195" fontId="24" fillId="0" borderId="1" xfId="0" applyNumberFormat="1" applyFont="1" applyFill="1" applyBorder="1" applyAlignment="1">
      <alignment vertical="center" wrapText="1"/>
    </xf>
    <xf numFmtId="195" fontId="25" fillId="0" borderId="1" xfId="0" applyNumberFormat="1" applyFont="1" applyFill="1" applyBorder="1" applyAlignment="1">
      <alignment vertical="center" wrapText="1"/>
    </xf>
    <xf numFmtId="0" fontId="26" fillId="0" borderId="0" xfId="185" applyFill="1" applyAlignment="1"/>
    <xf numFmtId="0" fontId="26" fillId="0" borderId="0" xfId="185" applyAlignment="1"/>
    <xf numFmtId="0" fontId="26" fillId="0" borderId="0" xfId="185" applyAlignment="1">
      <alignment horizontal="right" vertical="center"/>
    </xf>
    <xf numFmtId="0" fontId="2" fillId="0" borderId="0" xfId="185" applyNumberFormat="1" applyFont="1" applyFill="1" applyAlignment="1" applyProtection="1">
      <alignment horizontal="right" vertical="center" wrapText="1"/>
    </xf>
    <xf numFmtId="0" fontId="10" fillId="0" borderId="0" xfId="195" applyFont="1" applyAlignment="1" applyProtection="1">
      <alignment horizontal="left" vertical="center"/>
    </xf>
    <xf numFmtId="197" fontId="27" fillId="0" borderId="0" xfId="195" applyNumberFormat="1" applyFont="1" applyAlignment="1">
      <alignment horizontal="right" vertical="center"/>
    </xf>
    <xf numFmtId="0" fontId="27" fillId="0" borderId="0" xfId="195" applyFont="1" applyAlignment="1">
      <alignment horizontal="right" vertical="center"/>
    </xf>
    <xf numFmtId="198" fontId="27" fillId="0" borderId="0" xfId="195" applyNumberFormat="1" applyFont="1" applyFill="1" applyBorder="1" applyAlignment="1" applyProtection="1">
      <alignment horizontal="right" vertical="center"/>
    </xf>
    <xf numFmtId="2" fontId="24" fillId="0" borderId="1" xfId="194" applyNumberFormat="1" applyFont="1" applyFill="1" applyBorder="1" applyAlignment="1" applyProtection="1">
      <alignment horizontal="center" vertical="center" wrapText="1"/>
    </xf>
    <xf numFmtId="199" fontId="24" fillId="0" borderId="1" xfId="209" applyNumberFormat="1" applyFont="1" applyBorder="1" applyAlignment="1">
      <alignment horizontal="center" vertical="center" wrapText="1"/>
    </xf>
    <xf numFmtId="0" fontId="26" fillId="0" borderId="0" xfId="170" applyAlignment="1">
      <alignment horizontal="center" vertical="center"/>
    </xf>
    <xf numFmtId="49" fontId="24" fillId="0" borderId="1" xfId="196" applyNumberFormat="1" applyFont="1" applyFill="1" applyBorder="1" applyAlignment="1" applyProtection="1">
      <alignment horizontal="left" vertical="center"/>
    </xf>
    <xf numFmtId="200" fontId="24" fillId="0" borderId="1" xfId="202" applyNumberFormat="1" applyFont="1" applyFill="1" applyBorder="1" applyAlignment="1">
      <alignment horizontal="right" vertical="center" wrapText="1"/>
    </xf>
    <xf numFmtId="200" fontId="24" fillId="0" borderId="1" xfId="1" applyNumberFormat="1" applyFont="1" applyFill="1" applyBorder="1" applyAlignment="1" applyProtection="1">
      <alignment horizontal="right" vertical="center" wrapText="1"/>
    </xf>
    <xf numFmtId="201" fontId="24" fillId="0" borderId="1" xfId="3" applyNumberFormat="1" applyFont="1" applyFill="1" applyBorder="1" applyAlignment="1">
      <alignment horizontal="right" vertical="center" wrapText="1"/>
    </xf>
    <xf numFmtId="49" fontId="25" fillId="0" borderId="1" xfId="196" applyNumberFormat="1" applyFont="1" applyFill="1" applyBorder="1" applyAlignment="1" applyProtection="1">
      <alignment horizontal="left" vertical="center"/>
    </xf>
    <xf numFmtId="200" fontId="25" fillId="0" borderId="1" xfId="202" applyNumberFormat="1" applyFont="1" applyFill="1" applyBorder="1" applyAlignment="1">
      <alignment horizontal="right" vertical="center" wrapText="1"/>
    </xf>
    <xf numFmtId="200" fontId="25" fillId="0" borderId="1" xfId="1" applyNumberFormat="1" applyFont="1" applyFill="1" applyBorder="1" applyAlignment="1" applyProtection="1">
      <alignment vertical="center" wrapText="1"/>
    </xf>
    <xf numFmtId="201" fontId="25" fillId="0" borderId="1" xfId="197" applyNumberFormat="1" applyFont="1" applyFill="1" applyBorder="1" applyAlignment="1">
      <alignment horizontal="right" vertical="center" wrapText="1"/>
    </xf>
    <xf numFmtId="200" fontId="24" fillId="0" borderId="1" xfId="225" applyNumberFormat="1" applyFont="1" applyFill="1" applyBorder="1" applyAlignment="1">
      <alignment horizontal="right" vertical="center" wrapText="1"/>
    </xf>
    <xf numFmtId="201" fontId="24" fillId="0" borderId="1" xfId="160" applyNumberFormat="1" applyFont="1" applyFill="1" applyBorder="1" applyAlignment="1">
      <alignment horizontal="right" vertical="center" wrapText="1"/>
    </xf>
    <xf numFmtId="200" fontId="25" fillId="0" borderId="1" xfId="225" applyNumberFormat="1" applyFont="1" applyFill="1" applyBorder="1" applyAlignment="1">
      <alignment horizontal="right" vertical="center" wrapText="1"/>
    </xf>
    <xf numFmtId="201" fontId="25" fillId="0" borderId="1" xfId="160" applyNumberFormat="1" applyFont="1" applyFill="1" applyBorder="1" applyAlignment="1">
      <alignment horizontal="right" vertical="center" wrapText="1"/>
    </xf>
    <xf numFmtId="200" fontId="24" fillId="0" borderId="1" xfId="1" applyNumberFormat="1" applyFont="1" applyFill="1" applyBorder="1" applyAlignment="1">
      <alignment horizontal="center" vertical="center" wrapText="1"/>
    </xf>
    <xf numFmtId="202" fontId="24" fillId="0" borderId="1" xfId="1" applyNumberFormat="1" applyFont="1" applyFill="1" applyBorder="1" applyAlignment="1">
      <alignment horizontal="right" vertical="center" wrapText="1"/>
    </xf>
    <xf numFmtId="200" fontId="25" fillId="0" borderId="1" xfId="1" applyNumberFormat="1" applyFont="1" applyFill="1" applyBorder="1" applyAlignment="1">
      <alignment horizontal="center" vertical="center" wrapText="1"/>
    </xf>
    <xf numFmtId="202" fontId="25" fillId="0" borderId="1" xfId="1" applyNumberFormat="1" applyFont="1" applyFill="1" applyBorder="1" applyAlignment="1">
      <alignment horizontal="right" vertical="center" wrapText="1"/>
    </xf>
    <xf numFmtId="200" fontId="24" fillId="0" borderId="1" xfId="225" applyNumberFormat="1" applyFont="1" applyFill="1" applyBorder="1" applyAlignment="1" applyProtection="1">
      <alignment horizontal="right" vertical="center" wrapText="1"/>
    </xf>
    <xf numFmtId="201" fontId="24" fillId="0" borderId="1" xfId="197" applyNumberFormat="1" applyFont="1" applyFill="1" applyBorder="1" applyAlignment="1">
      <alignment horizontal="right" vertical="center" wrapText="1"/>
    </xf>
    <xf numFmtId="200" fontId="25" fillId="0" borderId="1" xfId="1" applyNumberFormat="1" applyFont="1" applyFill="1" applyBorder="1" applyAlignment="1" applyProtection="1">
      <alignment horizontal="right" vertical="center" wrapText="1"/>
    </xf>
    <xf numFmtId="0" fontId="24" fillId="0" borderId="1" xfId="1" applyNumberFormat="1" applyFont="1" applyFill="1" applyBorder="1" applyAlignment="1">
      <alignment horizontal="right" vertical="center" wrapText="1"/>
    </xf>
    <xf numFmtId="0" fontId="25" fillId="0" borderId="1" xfId="1" applyNumberFormat="1" applyFont="1" applyFill="1" applyBorder="1" applyAlignment="1">
      <alignment horizontal="right" vertical="center" wrapText="1"/>
    </xf>
    <xf numFmtId="49" fontId="24" fillId="0" borderId="1" xfId="187" applyNumberFormat="1" applyFont="1" applyFill="1" applyBorder="1" applyAlignment="1" applyProtection="1">
      <alignment horizontal="distributed" vertical="center"/>
    </xf>
    <xf numFmtId="200" fontId="25" fillId="0" borderId="1" xfId="225" applyNumberFormat="1" applyFont="1" applyFill="1" applyBorder="1" applyAlignment="1" applyProtection="1">
      <alignment horizontal="right" vertical="center" wrapText="1"/>
    </xf>
    <xf numFmtId="3" fontId="24" fillId="0" borderId="1" xfId="1" applyNumberFormat="1" applyFont="1" applyFill="1" applyBorder="1" applyAlignment="1">
      <alignment horizontal="right" vertical="center" wrapText="1"/>
    </xf>
    <xf numFmtId="200" fontId="24" fillId="0" borderId="1" xfId="1" applyNumberFormat="1" applyFont="1" applyFill="1" applyBorder="1" applyAlignment="1">
      <alignment horizontal="right" vertical="center" wrapText="1"/>
    </xf>
    <xf numFmtId="49" fontId="24" fillId="0" borderId="1" xfId="187" applyNumberFormat="1" applyFont="1" applyFill="1" applyBorder="1" applyAlignment="1" applyProtection="1">
      <alignment horizontal="left" vertical="center"/>
    </xf>
    <xf numFmtId="200" fontId="26" fillId="0" borderId="0" xfId="185" applyNumberFormat="1" applyAlignment="1">
      <alignment horizontal="right" vertical="center"/>
    </xf>
    <xf numFmtId="0" fontId="26" fillId="0" borderId="0" xfId="170" applyFill="1" applyAlignment="1"/>
    <xf numFmtId="0" fontId="26" fillId="0" borderId="0" xfId="170" applyAlignment="1"/>
    <xf numFmtId="0" fontId="2" fillId="0" borderId="0" xfId="170" applyNumberFormat="1" applyFont="1" applyFill="1" applyAlignment="1" applyProtection="1">
      <alignment horizontal="center" vertical="center" wrapText="1"/>
    </xf>
    <xf numFmtId="0" fontId="25" fillId="0" borderId="0" xfId="170" applyFont="1" applyFill="1" applyAlignment="1" applyProtection="1">
      <alignment horizontal="left" vertical="center"/>
    </xf>
    <xf numFmtId="197" fontId="25" fillId="0" borderId="0" xfId="170" applyNumberFormat="1" applyFont="1" applyFill="1" applyAlignment="1" applyProtection="1">
      <alignment horizontal="right"/>
    </xf>
    <xf numFmtId="0" fontId="28" fillId="0" borderId="0" xfId="170" applyFont="1" applyFill="1" applyAlignment="1">
      <alignment vertical="center"/>
    </xf>
    <xf numFmtId="0" fontId="25" fillId="0" borderId="0" xfId="170" applyFont="1" applyFill="1" applyAlignment="1">
      <alignment horizontal="right" vertical="center"/>
    </xf>
    <xf numFmtId="0" fontId="24" fillId="0" borderId="1" xfId="170" applyNumberFormat="1" applyFont="1" applyFill="1" applyBorder="1" applyAlignment="1" applyProtection="1">
      <alignment horizontal="center" vertical="center"/>
    </xf>
    <xf numFmtId="49" fontId="24" fillId="0" borderId="1" xfId="129" applyNumberFormat="1" applyFont="1" applyFill="1" applyBorder="1" applyAlignment="1" applyProtection="1">
      <alignment vertical="center"/>
    </xf>
    <xf numFmtId="200" fontId="24" fillId="0" borderId="1" xfId="237" applyNumberFormat="1" applyFont="1" applyFill="1" applyBorder="1" applyAlignment="1">
      <alignment horizontal="right" vertical="center" wrapText="1"/>
    </xf>
    <xf numFmtId="49" fontId="25" fillId="0" borderId="1" xfId="129" applyNumberFormat="1" applyFont="1" applyFill="1" applyBorder="1" applyAlignment="1" applyProtection="1">
      <alignment vertical="center"/>
    </xf>
    <xf numFmtId="200" fontId="25" fillId="0" borderId="1" xfId="237" applyNumberFormat="1" applyFont="1" applyFill="1" applyBorder="1" applyAlignment="1">
      <alignment horizontal="right" vertical="center" wrapText="1"/>
    </xf>
    <xf numFmtId="49" fontId="24" fillId="0" borderId="1" xfId="129" applyNumberFormat="1" applyFont="1" applyFill="1" applyBorder="1" applyAlignment="1" applyProtection="1">
      <alignment vertical="center" wrapText="1"/>
    </xf>
    <xf numFmtId="200" fontId="24" fillId="0" borderId="1" xfId="182" applyNumberFormat="1" applyFont="1" applyFill="1" applyBorder="1" applyAlignment="1">
      <alignment horizontal="right" vertical="center" wrapText="1"/>
    </xf>
    <xf numFmtId="201" fontId="24" fillId="0" borderId="1" xfId="3" applyNumberFormat="1" applyFont="1" applyFill="1" applyBorder="1" applyAlignment="1" applyProtection="1">
      <alignment horizontal="right" vertical="center" wrapText="1"/>
    </xf>
    <xf numFmtId="200" fontId="25" fillId="0" borderId="1" xfId="182" applyNumberFormat="1" applyFont="1" applyFill="1" applyBorder="1" applyAlignment="1">
      <alignment horizontal="right" vertical="center" wrapText="1"/>
    </xf>
    <xf numFmtId="200" fontId="25" fillId="0" borderId="1" xfId="1" applyNumberFormat="1" applyFont="1" applyFill="1" applyBorder="1" applyAlignment="1">
      <alignment horizontal="right" vertical="center" wrapText="1"/>
    </xf>
    <xf numFmtId="201" fontId="25" fillId="0" borderId="1" xfId="3" applyNumberFormat="1" applyFont="1" applyFill="1" applyBorder="1" applyAlignment="1">
      <alignment horizontal="right" vertical="center" wrapText="1"/>
    </xf>
    <xf numFmtId="201" fontId="25" fillId="0" borderId="1" xfId="3" applyNumberFormat="1" applyFont="1" applyFill="1" applyBorder="1" applyAlignment="1" applyProtection="1">
      <alignment horizontal="right" vertical="center" wrapText="1"/>
    </xf>
    <xf numFmtId="200" fontId="24" fillId="0" borderId="1" xfId="238" applyNumberFormat="1" applyFont="1" applyFill="1" applyBorder="1" applyAlignment="1">
      <alignment horizontal="right" vertical="center" wrapText="1"/>
    </xf>
    <xf numFmtId="200" fontId="25" fillId="0" borderId="1" xfId="238" applyNumberFormat="1" applyFont="1" applyFill="1" applyBorder="1" applyAlignment="1">
      <alignment horizontal="right" vertical="center" wrapText="1"/>
    </xf>
    <xf numFmtId="199" fontId="9" fillId="0" borderId="1" xfId="204" applyNumberFormat="1" applyFont="1" applyFill="1" applyBorder="1" applyAlignment="1">
      <alignment vertical="center" wrapText="1"/>
    </xf>
    <xf numFmtId="200" fontId="10" fillId="0" borderId="1" xfId="204" applyNumberFormat="1" applyFont="1" applyFill="1" applyBorder="1" applyAlignment="1">
      <alignment vertical="center" wrapText="1"/>
    </xf>
    <xf numFmtId="200" fontId="26" fillId="0" borderId="0" xfId="170" applyNumberFormat="1" applyAlignment="1"/>
    <xf numFmtId="0" fontId="26" fillId="0" borderId="0" xfId="191" applyFill="1" applyAlignment="1"/>
    <xf numFmtId="0" fontId="26" fillId="0" borderId="0" xfId="191" applyAlignment="1"/>
    <xf numFmtId="0" fontId="29" fillId="0" borderId="0" xfId="191" applyNumberFormat="1" applyFont="1" applyFill="1" applyAlignment="1" applyProtection="1">
      <alignment horizontal="center" vertical="center" wrapText="1"/>
    </xf>
    <xf numFmtId="0" fontId="10" fillId="0" borderId="0" xfId="171" applyFont="1" applyAlignment="1" applyProtection="1">
      <alignment horizontal="left" vertical="center"/>
    </xf>
    <xf numFmtId="0" fontId="27" fillId="0" borderId="0" xfId="171" applyFont="1" applyAlignment="1"/>
    <xf numFmtId="203" fontId="27" fillId="0" borderId="0" xfId="171" applyNumberFormat="1" applyFont="1" applyAlignment="1"/>
    <xf numFmtId="198" fontId="30" fillId="0" borderId="0" xfId="171" applyNumberFormat="1" applyFont="1" applyFill="1" applyBorder="1" applyAlignment="1" applyProtection="1">
      <alignment horizontal="right" vertical="center"/>
    </xf>
    <xf numFmtId="0" fontId="26" fillId="0" borderId="0" xfId="191" applyAlignment="1">
      <alignment horizontal="center" vertical="center"/>
    </xf>
    <xf numFmtId="0" fontId="31" fillId="0" borderId="0" xfId="208" applyFont="1" applyAlignment="1">
      <alignment horizontal="center" vertical="center"/>
    </xf>
    <xf numFmtId="201" fontId="25" fillId="0" borderId="1" xfId="195" applyNumberFormat="1" applyFont="1" applyFill="1" applyBorder="1" applyAlignment="1" applyProtection="1">
      <alignment horizontal="right" vertical="center" wrapText="1"/>
    </xf>
    <xf numFmtId="49" fontId="24" fillId="0" borderId="1" xfId="196" applyNumberFormat="1" applyFont="1" applyFill="1" applyBorder="1" applyAlignment="1" applyProtection="1">
      <alignment horizontal="left" vertical="center" wrapText="1"/>
    </xf>
    <xf numFmtId="201" fontId="24" fillId="0" borderId="1" xfId="195" applyNumberFormat="1" applyFont="1" applyFill="1" applyBorder="1" applyAlignment="1" applyProtection="1">
      <alignment horizontal="right" vertical="center" wrapText="1"/>
    </xf>
    <xf numFmtId="200" fontId="30" fillId="0" borderId="1" xfId="1" applyNumberFormat="1" applyFont="1" applyFill="1" applyBorder="1" applyAlignment="1" applyProtection="1">
      <alignment vertical="center" wrapText="1"/>
    </xf>
    <xf numFmtId="49" fontId="24" fillId="0" borderId="1" xfId="187" applyNumberFormat="1" applyFont="1" applyFill="1" applyBorder="1" applyAlignment="1" applyProtection="1">
      <alignment horizontal="left" vertical="center" wrapText="1"/>
    </xf>
    <xf numFmtId="200" fontId="26" fillId="0" borderId="0" xfId="191" applyNumberFormat="1" applyAlignment="1"/>
    <xf numFmtId="0" fontId="26" fillId="0" borderId="0" xfId="191" applyAlignment="1">
      <alignment vertical="center"/>
    </xf>
    <xf numFmtId="0" fontId="25" fillId="0" borderId="0" xfId="191" applyFont="1" applyFill="1" applyAlignment="1" applyProtection="1">
      <alignment horizontal="left" vertical="center"/>
    </xf>
    <xf numFmtId="4" fontId="25" fillId="0" borderId="0" xfId="191" applyNumberFormat="1" applyFont="1" applyFill="1" applyAlignment="1" applyProtection="1">
      <alignment horizontal="right" vertical="center"/>
    </xf>
    <xf numFmtId="203" fontId="28" fillId="0" borderId="0" xfId="191" applyNumberFormat="1" applyFont="1" applyFill="1" applyAlignment="1">
      <alignment vertical="center"/>
    </xf>
    <xf numFmtId="0" fontId="25" fillId="0" borderId="0" xfId="191" applyFont="1" applyFill="1" applyAlignment="1">
      <alignment horizontal="right" vertical="center"/>
    </xf>
    <xf numFmtId="0" fontId="24" fillId="0" borderId="1" xfId="190" applyNumberFormat="1" applyFont="1" applyFill="1" applyBorder="1" applyAlignment="1" applyProtection="1">
      <alignment horizontal="center" vertical="center"/>
    </xf>
    <xf numFmtId="49" fontId="24" fillId="0" borderId="1" xfId="192" applyNumberFormat="1" applyFont="1" applyFill="1" applyBorder="1" applyAlignment="1" applyProtection="1">
      <alignment vertical="center"/>
    </xf>
    <xf numFmtId="200" fontId="24" fillId="0" borderId="1" xfId="203" applyNumberFormat="1" applyFont="1" applyBorder="1" applyAlignment="1">
      <alignment horizontal="right" vertical="center" wrapText="1"/>
    </xf>
    <xf numFmtId="200" fontId="24" fillId="0" borderId="1" xfId="182" applyNumberFormat="1" applyFont="1" applyBorder="1" applyAlignment="1">
      <alignment horizontal="right" vertical="center" wrapText="1"/>
    </xf>
    <xf numFmtId="0" fontId="31" fillId="0" borderId="0" xfId="208" applyFont="1">
      <alignment vertical="center"/>
    </xf>
    <xf numFmtId="49" fontId="25" fillId="0" borderId="1" xfId="192" applyNumberFormat="1" applyFont="1" applyFill="1" applyBorder="1" applyAlignment="1" applyProtection="1">
      <alignment vertical="center"/>
    </xf>
    <xf numFmtId="200" fontId="25" fillId="0" borderId="1" xfId="203" applyNumberFormat="1" applyFont="1" applyBorder="1" applyAlignment="1">
      <alignment horizontal="right" vertical="center" wrapText="1"/>
    </xf>
    <xf numFmtId="200" fontId="25" fillId="0" borderId="1" xfId="182" applyNumberFormat="1" applyFont="1" applyBorder="1" applyAlignment="1">
      <alignment horizontal="right" vertical="center" wrapText="1"/>
    </xf>
    <xf numFmtId="201" fontId="24" fillId="0" borderId="1" xfId="236" applyNumberFormat="1" applyFont="1" applyFill="1" applyBorder="1" applyAlignment="1">
      <alignment horizontal="right" vertical="center" wrapText="1"/>
    </xf>
    <xf numFmtId="201" fontId="25" fillId="0" borderId="1" xfId="0" applyNumberFormat="1" applyFont="1" applyBorder="1" applyAlignment="1">
      <alignment horizontal="right" vertical="center" wrapText="1"/>
    </xf>
    <xf numFmtId="49" fontId="24" fillId="0" borderId="1" xfId="187" applyNumberFormat="1" applyFont="1" applyFill="1" applyBorder="1" applyAlignment="1" applyProtection="1">
      <alignment vertical="center"/>
    </xf>
    <xf numFmtId="0" fontId="26" fillId="0" borderId="0" xfId="209">
      <alignment vertical="center"/>
    </xf>
    <xf numFmtId="0" fontId="7" fillId="0" borderId="0" xfId="209" applyFont="1" applyAlignment="1">
      <alignment horizontal="center" vertical="center" wrapText="1"/>
    </xf>
    <xf numFmtId="0" fontId="26" fillId="0" borderId="0" xfId="209" applyFill="1">
      <alignment vertical="center"/>
    </xf>
    <xf numFmtId="0" fontId="1" fillId="0" borderId="0" xfId="0" applyFont="1" applyFill="1" applyAlignment="1">
      <alignment vertical="center"/>
    </xf>
    <xf numFmtId="0" fontId="32" fillId="0" borderId="0" xfId="198" applyFont="1" applyAlignment="1">
      <alignment horizontal="center" vertical="center" shrinkToFit="1"/>
    </xf>
    <xf numFmtId="0" fontId="8" fillId="0" borderId="0" xfId="198" applyFont="1" applyAlignment="1">
      <alignment horizontal="center" vertical="center" shrinkToFit="1"/>
    </xf>
    <xf numFmtId="0" fontId="10" fillId="0" borderId="0" xfId="198" applyFont="1" applyBorder="1" applyAlignment="1">
      <alignment horizontal="left" vertical="center" wrapText="1"/>
    </xf>
    <xf numFmtId="0" fontId="10" fillId="0" borderId="0" xfId="0" applyFont="1" applyFill="1" applyAlignment="1">
      <alignment horizontal="right"/>
    </xf>
    <xf numFmtId="0" fontId="24" fillId="0" borderId="1" xfId="212" applyFont="1" applyBorder="1" applyAlignment="1">
      <alignment horizontal="center" vertical="center"/>
    </xf>
    <xf numFmtId="49" fontId="25" fillId="0" borderId="1" xfId="0" applyNumberFormat="1" applyFont="1" applyFill="1" applyBorder="1" applyAlignment="1" applyProtection="1">
      <alignment vertical="center" wrapText="1"/>
    </xf>
    <xf numFmtId="200" fontId="25" fillId="0" borderId="1" xfId="1" applyNumberFormat="1" applyFont="1" applyBorder="1" applyAlignment="1">
      <alignment horizontal="right" vertical="center" wrapText="1"/>
    </xf>
    <xf numFmtId="49" fontId="24" fillId="0" borderId="1" xfId="0" applyNumberFormat="1" applyFont="1" applyFill="1" applyBorder="1" applyAlignment="1" applyProtection="1">
      <alignment horizontal="center" vertical="center" wrapText="1"/>
    </xf>
    <xf numFmtId="0" fontId="10" fillId="0" borderId="1" xfId="0" applyFont="1" applyBorder="1" applyAlignment="1">
      <alignment horizontal="center" vertical="center"/>
    </xf>
    <xf numFmtId="0" fontId="9" fillId="0" borderId="1" xfId="0" applyFont="1" applyFill="1" applyBorder="1" applyAlignment="1">
      <alignment horizontal="center" vertical="center"/>
    </xf>
    <xf numFmtId="200" fontId="24" fillId="0" borderId="1" xfId="1" applyNumberFormat="1" applyFont="1" applyBorder="1" applyAlignment="1">
      <alignment horizontal="right" vertical="center" wrapText="1"/>
    </xf>
    <xf numFmtId="0" fontId="8" fillId="0" borderId="0" xfId="197" applyFont="1" applyFill="1" applyAlignment="1">
      <alignment horizontal="center" vertical="center" shrinkToFit="1"/>
    </xf>
    <xf numFmtId="0" fontId="10" fillId="0" borderId="0" xfId="197" applyFont="1" applyFill="1" applyAlignment="1">
      <alignment horizontal="left" vertical="center" wrapText="1"/>
    </xf>
    <xf numFmtId="199" fontId="25" fillId="0" borderId="0" xfId="210" applyNumberFormat="1" applyFont="1" applyFill="1" applyBorder="1" applyAlignment="1">
      <alignment horizontal="right" vertical="center"/>
    </xf>
    <xf numFmtId="0" fontId="24" fillId="0" borderId="1" xfId="210" applyFont="1" applyFill="1" applyBorder="1" applyAlignment="1">
      <alignment horizontal="center" vertical="center"/>
    </xf>
    <xf numFmtId="199" fontId="24" fillId="0" borderId="1" xfId="209" applyNumberFormat="1" applyFont="1" applyFill="1" applyBorder="1" applyAlignment="1">
      <alignment horizontal="center" vertical="center" wrapText="1"/>
    </xf>
    <xf numFmtId="0" fontId="0" fillId="0" borderId="0" xfId="0" applyFont="1" applyAlignment="1"/>
    <xf numFmtId="49" fontId="24" fillId="0" borderId="1" xfId="0" applyNumberFormat="1" applyFont="1" applyFill="1" applyBorder="1" applyAlignment="1" applyProtection="1">
      <alignment vertical="center" wrapText="1"/>
    </xf>
    <xf numFmtId="200" fontId="24" fillId="0" borderId="1" xfId="209" applyNumberFormat="1" applyFont="1" applyFill="1" applyBorder="1" applyAlignment="1">
      <alignment horizontal="right" vertical="center" wrapText="1"/>
    </xf>
    <xf numFmtId="0" fontId="31" fillId="0" borderId="0" xfId="208" applyFont="1" applyFill="1" applyAlignment="1">
      <alignment vertical="center"/>
    </xf>
    <xf numFmtId="49" fontId="25" fillId="0" borderId="1" xfId="0" applyNumberFormat="1" applyFont="1" applyFill="1" applyBorder="1" applyAlignment="1" applyProtection="1">
      <alignment horizontal="left" vertical="center" wrapText="1" indent="1"/>
    </xf>
    <xf numFmtId="200" fontId="25" fillId="0" borderId="1" xfId="209" applyNumberFormat="1" applyFont="1" applyFill="1" applyBorder="1" applyAlignment="1">
      <alignment horizontal="right" vertical="center" wrapText="1"/>
    </xf>
    <xf numFmtId="201" fontId="25" fillId="0" borderId="1" xfId="209" applyNumberFormat="1" applyFont="1" applyFill="1" applyBorder="1" applyAlignment="1">
      <alignment horizontal="right" vertical="center" wrapText="1"/>
    </xf>
    <xf numFmtId="201" fontId="24" fillId="0" borderId="1" xfId="209" applyNumberFormat="1" applyFont="1" applyFill="1" applyBorder="1" applyAlignment="1">
      <alignment horizontal="right" vertical="center" wrapText="1"/>
    </xf>
    <xf numFmtId="0" fontId="25" fillId="0" borderId="1" xfId="167" applyNumberFormat="1" applyFont="1" applyFill="1" applyBorder="1" applyAlignment="1">
      <alignment horizontal="left" vertical="center" wrapText="1" indent="1"/>
    </xf>
    <xf numFmtId="201" fontId="10" fillId="0" borderId="1" xfId="0" applyNumberFormat="1" applyFont="1" applyFill="1" applyBorder="1" applyAlignment="1">
      <alignment horizontal="right" vertical="center" wrapText="1"/>
    </xf>
    <xf numFmtId="0" fontId="26" fillId="0" borderId="0" xfId="170" applyFont="1" applyFill="1" applyAlignment="1"/>
    <xf numFmtId="0" fontId="24" fillId="0" borderId="1" xfId="209" applyFont="1" applyFill="1" applyBorder="1" applyAlignment="1">
      <alignment horizontal="distributed" vertical="center" wrapText="1"/>
    </xf>
    <xf numFmtId="0" fontId="24" fillId="0" borderId="1" xfId="167" applyNumberFormat="1" applyFont="1" applyFill="1" applyBorder="1" applyAlignment="1">
      <alignment horizontal="left" vertical="center" wrapText="1"/>
    </xf>
    <xf numFmtId="200" fontId="10" fillId="0" borderId="1" xfId="0" applyNumberFormat="1" applyFont="1" applyFill="1" applyBorder="1" applyAlignment="1">
      <alignment horizontal="right" vertical="center" wrapText="1"/>
    </xf>
    <xf numFmtId="0" fontId="24" fillId="0" borderId="1" xfId="209" applyFont="1" applyFill="1" applyBorder="1" applyAlignment="1">
      <alignment horizontal="left" vertical="center" wrapText="1"/>
    </xf>
    <xf numFmtId="200" fontId="9" fillId="0" borderId="1" xfId="0" applyNumberFormat="1" applyFont="1" applyFill="1" applyBorder="1" applyAlignment="1">
      <alignment horizontal="right" vertical="center" wrapText="1"/>
    </xf>
    <xf numFmtId="200" fontId="0" fillId="0" borderId="0" xfId="0" applyNumberFormat="1" applyAlignment="1"/>
    <xf numFmtId="41" fontId="0" fillId="0" borderId="0" xfId="0" applyNumberFormat="1" applyAlignment="1"/>
    <xf numFmtId="0" fontId="26" fillId="0" borderId="0" xfId="167" applyFill="1" applyAlignment="1"/>
    <xf numFmtId="0" fontId="26" fillId="0" borderId="0" xfId="167" applyAlignment="1"/>
    <xf numFmtId="0" fontId="33" fillId="0" borderId="0" xfId="167" applyFont="1" applyFill="1" applyAlignment="1"/>
    <xf numFmtId="0" fontId="34" fillId="0" borderId="0" xfId="197" applyFont="1" applyFill="1" applyAlignment="1">
      <alignment horizontal="center" vertical="center" shrinkToFit="1"/>
    </xf>
    <xf numFmtId="0" fontId="35" fillId="0" borderId="0" xfId="197" applyFont="1" applyFill="1" applyAlignment="1">
      <alignment horizontal="left" vertical="center" wrapText="1"/>
    </xf>
    <xf numFmtId="0" fontId="25" fillId="0" borderId="0" xfId="167" applyFont="1" applyFill="1" applyAlignment="1">
      <alignment horizontal="right" vertical="center"/>
    </xf>
    <xf numFmtId="0" fontId="24" fillId="0" borderId="1" xfId="167" applyFont="1" applyFill="1" applyBorder="1" applyAlignment="1">
      <alignment horizontal="center" vertical="center" wrapText="1"/>
    </xf>
    <xf numFmtId="200" fontId="25" fillId="0" borderId="1" xfId="0" applyNumberFormat="1" applyFont="1" applyFill="1" applyBorder="1" applyAlignment="1" applyProtection="1">
      <alignment horizontal="right" vertical="center" wrapText="1"/>
      <protection locked="0"/>
    </xf>
    <xf numFmtId="200" fontId="30" fillId="0" borderId="1" xfId="0" applyNumberFormat="1" applyFont="1" applyFill="1" applyBorder="1" applyAlignment="1" applyProtection="1">
      <alignment horizontal="right" vertical="center" wrapText="1"/>
      <protection locked="0"/>
    </xf>
    <xf numFmtId="201" fontId="9" fillId="0" borderId="1" xfId="3" applyNumberFormat="1" applyFont="1" applyFill="1" applyBorder="1" applyAlignment="1" applyProtection="1">
      <alignment horizontal="right" vertical="center" wrapText="1"/>
    </xf>
    <xf numFmtId="201" fontId="10" fillId="0" borderId="1" xfId="3" applyNumberFormat="1" applyFont="1" applyFill="1" applyBorder="1" applyAlignment="1" applyProtection="1">
      <alignment horizontal="right" vertical="center" wrapText="1"/>
    </xf>
    <xf numFmtId="201" fontId="10" fillId="0" borderId="1" xfId="3" applyNumberFormat="1" applyFont="1" applyFill="1" applyBorder="1" applyAlignment="1">
      <alignment horizontal="right" vertical="center" wrapText="1"/>
    </xf>
    <xf numFmtId="200" fontId="36" fillId="0" borderId="1" xfId="234" applyNumberFormat="1" applyFont="1" applyFill="1" applyBorder="1" applyAlignment="1" applyProtection="1">
      <alignment horizontal="right" vertical="center" wrapText="1"/>
    </xf>
    <xf numFmtId="200" fontId="37" fillId="0" borderId="1" xfId="234" applyNumberFormat="1" applyFont="1" applyFill="1" applyBorder="1" applyAlignment="1" applyProtection="1">
      <alignment horizontal="right" vertical="center" wrapText="1"/>
    </xf>
    <xf numFmtId="200" fontId="24" fillId="0" borderId="1" xfId="197" applyNumberFormat="1" applyFont="1" applyFill="1" applyBorder="1" applyAlignment="1">
      <alignment horizontal="right" vertical="center" wrapText="1"/>
    </xf>
    <xf numFmtId="200" fontId="25" fillId="0" borderId="1" xfId="197" applyNumberFormat="1" applyFont="1" applyFill="1" applyBorder="1" applyAlignment="1">
      <alignment horizontal="right" vertical="center" wrapText="1"/>
    </xf>
    <xf numFmtId="201" fontId="10" fillId="0" borderId="1" xfId="197" applyNumberFormat="1" applyFont="1" applyFill="1" applyBorder="1" applyAlignment="1">
      <alignment horizontal="right" vertical="center" wrapText="1"/>
    </xf>
    <xf numFmtId="0" fontId="25" fillId="0" borderId="1" xfId="184" applyNumberFormat="1" applyFont="1" applyFill="1" applyBorder="1" applyAlignment="1">
      <alignment horizontal="left" vertical="center" wrapText="1" indent="1"/>
    </xf>
    <xf numFmtId="200" fontId="25" fillId="0" borderId="1" xfId="0" applyNumberFormat="1" applyFont="1" applyFill="1" applyBorder="1" applyAlignment="1" applyProtection="1">
      <alignment horizontal="right" vertical="center" wrapText="1"/>
    </xf>
    <xf numFmtId="200" fontId="30" fillId="0" borderId="1" xfId="0" applyNumberFormat="1" applyFont="1" applyFill="1" applyBorder="1" applyAlignment="1">
      <alignment horizontal="right" vertical="center" wrapText="1"/>
    </xf>
    <xf numFmtId="0" fontId="38" fillId="0" borderId="0" xfId="208" applyFont="1" applyFill="1" applyAlignment="1">
      <alignment vertical="center"/>
    </xf>
    <xf numFmtId="201" fontId="9" fillId="0" borderId="1" xfId="3" applyNumberFormat="1" applyFont="1" applyFill="1" applyBorder="1" applyAlignment="1">
      <alignment horizontal="right" vertical="center" wrapText="1"/>
    </xf>
    <xf numFmtId="200" fontId="25" fillId="0" borderId="1" xfId="226" applyNumberFormat="1" applyFont="1" applyFill="1" applyBorder="1" applyAlignment="1">
      <alignment horizontal="right" vertical="center" wrapText="1"/>
    </xf>
    <xf numFmtId="200" fontId="24" fillId="0" borderId="1" xfId="226" applyNumberFormat="1" applyFont="1" applyFill="1" applyBorder="1" applyAlignment="1">
      <alignment horizontal="right" vertical="center" wrapText="1"/>
    </xf>
    <xf numFmtId="0" fontId="9" fillId="0" borderId="1" xfId="0" applyFont="1" applyFill="1" applyBorder="1" applyAlignment="1">
      <alignment horizontal="distributed" vertical="center" wrapText="1"/>
    </xf>
    <xf numFmtId="200" fontId="25" fillId="0" borderId="1" xfId="0" applyNumberFormat="1" applyFont="1" applyFill="1" applyBorder="1" applyAlignment="1">
      <alignment horizontal="right" vertical="center" wrapText="1"/>
    </xf>
    <xf numFmtId="200" fontId="26" fillId="0" borderId="0" xfId="167" applyNumberFormat="1" applyFill="1" applyAlignment="1"/>
    <xf numFmtId="41" fontId="26" fillId="0" borderId="0" xfId="167" applyNumberFormat="1" applyFill="1" applyAlignment="1"/>
    <xf numFmtId="0" fontId="25" fillId="0" borderId="0" xfId="167" applyFont="1" applyFill="1" applyAlignment="1"/>
    <xf numFmtId="0" fontId="39" fillId="2" borderId="0" xfId="197" applyFont="1" applyFill="1" applyAlignment="1">
      <alignment vertical="center" shrinkToFit="1"/>
    </xf>
    <xf numFmtId="199" fontId="26" fillId="2" borderId="0" xfId="210" applyNumberFormat="1" applyFont="1" applyFill="1" applyBorder="1" applyAlignment="1">
      <alignment vertical="center"/>
    </xf>
    <xf numFmtId="0" fontId="24" fillId="0" borderId="1" xfId="210" applyFont="1" applyFill="1" applyBorder="1" applyAlignment="1">
      <alignment horizontal="distributed" vertical="center" wrapText="1" indent="3"/>
    </xf>
    <xf numFmtId="0" fontId="26" fillId="2" borderId="0" xfId="167" applyFill="1" applyAlignment="1"/>
    <xf numFmtId="41" fontId="9" fillId="0" borderId="1" xfId="0" applyNumberFormat="1" applyFont="1" applyFill="1" applyBorder="1" applyAlignment="1">
      <alignment horizontal="right" vertical="center" wrapText="1"/>
    </xf>
    <xf numFmtId="41" fontId="24" fillId="0" borderId="1" xfId="209" applyNumberFormat="1" applyFont="1" applyFill="1" applyBorder="1" applyAlignment="1">
      <alignment horizontal="right" vertical="center" wrapText="1"/>
    </xf>
    <xf numFmtId="201" fontId="9" fillId="0" borderId="1" xfId="0" applyNumberFormat="1" applyFont="1" applyFill="1" applyBorder="1" applyAlignment="1">
      <alignment horizontal="right" vertical="center" wrapText="1"/>
    </xf>
    <xf numFmtId="201" fontId="37" fillId="0" borderId="1" xfId="0" applyNumberFormat="1" applyFont="1" applyFill="1" applyBorder="1" applyAlignment="1">
      <alignment horizontal="right" vertical="center" wrapText="1"/>
    </xf>
    <xf numFmtId="201" fontId="25" fillId="0" borderId="1" xfId="0" applyNumberFormat="1" applyFont="1" applyFill="1" applyBorder="1" applyAlignment="1">
      <alignment horizontal="right" vertical="center" wrapText="1"/>
    </xf>
    <xf numFmtId="201" fontId="24" fillId="0" borderId="1" xfId="0" applyNumberFormat="1" applyFont="1" applyFill="1" applyBorder="1" applyAlignment="1">
      <alignment horizontal="right" vertical="center" wrapText="1"/>
    </xf>
    <xf numFmtId="0" fontId="25" fillId="0" borderId="1" xfId="184" applyNumberFormat="1" applyFont="1" applyFill="1" applyBorder="1" applyAlignment="1">
      <alignment horizontal="left" vertical="center" wrapText="1"/>
    </xf>
    <xf numFmtId="0" fontId="24" fillId="0" borderId="1" xfId="210" applyFont="1" applyFill="1" applyBorder="1" applyAlignment="1">
      <alignment horizontal="left" vertical="center" wrapText="1"/>
    </xf>
    <xf numFmtId="0" fontId="24" fillId="0" borderId="1" xfId="184" applyNumberFormat="1" applyFont="1" applyFill="1" applyBorder="1" applyAlignment="1">
      <alignment horizontal="left" vertical="center" wrapText="1"/>
    </xf>
    <xf numFmtId="198" fontId="25" fillId="0" borderId="0" xfId="185" applyNumberFormat="1" applyFont="1" applyFill="1" applyBorder="1" applyAlignment="1" applyProtection="1">
      <alignment horizontal="left" vertical="center"/>
    </xf>
    <xf numFmtId="0" fontId="25" fillId="0" borderId="0" xfId="167" applyFont="1" applyFill="1" applyBorder="1" applyAlignment="1">
      <alignment vertical="center"/>
    </xf>
    <xf numFmtId="0" fontId="25" fillId="0" borderId="0" xfId="167" applyFont="1" applyFill="1" applyAlignment="1">
      <alignment vertical="center"/>
    </xf>
    <xf numFmtId="198" fontId="27" fillId="0" borderId="0" xfId="185" applyNumberFormat="1" applyFont="1" applyFill="1" applyBorder="1" applyAlignment="1" applyProtection="1">
      <alignment horizontal="right" vertical="center"/>
    </xf>
    <xf numFmtId="200" fontId="24" fillId="0" borderId="1" xfId="0" applyNumberFormat="1" applyFont="1" applyFill="1" applyBorder="1" applyAlignment="1" applyProtection="1">
      <alignment horizontal="right" vertical="center" wrapText="1"/>
    </xf>
    <xf numFmtId="0" fontId="40" fillId="0" borderId="0" xfId="0" applyFont="1" applyAlignment="1"/>
    <xf numFmtId="0" fontId="0" fillId="0" borderId="0" xfId="0" applyFill="1" applyAlignment="1"/>
    <xf numFmtId="0" fontId="41" fillId="0" borderId="0" xfId="187" applyFont="1" applyFill="1" applyAlignment="1">
      <alignment horizontal="center" vertical="center"/>
    </xf>
    <xf numFmtId="0" fontId="40" fillId="0" borderId="0" xfId="0" applyFont="1" applyFill="1" applyAlignment="1"/>
    <xf numFmtId="0" fontId="10" fillId="0" borderId="0" xfId="187" applyFont="1" applyFill="1" applyAlignment="1">
      <alignment horizontal="left" vertical="center"/>
    </xf>
    <xf numFmtId="0" fontId="10" fillId="0" borderId="0" xfId="0" applyFont="1" applyFill="1" applyAlignment="1">
      <alignment vertical="center"/>
    </xf>
    <xf numFmtId="0" fontId="10" fillId="0" borderId="0" xfId="187" applyFont="1" applyFill="1" applyAlignment="1">
      <alignment horizontal="right" vertical="center"/>
    </xf>
    <xf numFmtId="200" fontId="26" fillId="0" borderId="0" xfId="167" applyNumberFormat="1" applyFont="1" applyFill="1" applyAlignment="1">
      <alignment horizontal="center" vertical="center" wrapText="1"/>
    </xf>
    <xf numFmtId="0" fontId="10" fillId="0" borderId="1" xfId="0" applyFont="1" applyFill="1" applyBorder="1" applyAlignment="1">
      <alignment horizontal="left" vertical="center" wrapText="1"/>
    </xf>
    <xf numFmtId="199" fontId="25" fillId="0" borderId="1" xfId="209" applyNumberFormat="1" applyFont="1" applyFill="1" applyBorder="1" applyAlignment="1">
      <alignment horizontal="right" vertical="center" wrapText="1"/>
    </xf>
    <xf numFmtId="201" fontId="25" fillId="0" borderId="1" xfId="3" applyNumberFormat="1" applyFont="1" applyFill="1" applyBorder="1" applyAlignment="1">
      <alignment vertical="center" wrapText="1"/>
    </xf>
    <xf numFmtId="0" fontId="31" fillId="0" borderId="0" xfId="208" applyFont="1" applyFill="1" applyAlignment="1">
      <alignment horizontal="center" vertical="center"/>
    </xf>
    <xf numFmtId="0" fontId="10" fillId="0" borderId="1" xfId="0" applyFont="1" applyBorder="1" applyAlignment="1">
      <alignment horizontal="left" vertical="center" wrapText="1"/>
    </xf>
    <xf numFmtId="0" fontId="31" fillId="2" borderId="0" xfId="208" applyFont="1" applyFill="1" applyAlignment="1">
      <alignment horizontal="center" vertical="center"/>
    </xf>
    <xf numFmtId="200" fontId="25" fillId="0" borderId="1" xfId="0" applyNumberFormat="1" applyFont="1" applyFill="1" applyBorder="1" applyAlignment="1">
      <alignment vertical="center" wrapText="1"/>
    </xf>
    <xf numFmtId="0" fontId="9" fillId="0" borderId="1" xfId="0" applyFont="1" applyFill="1" applyBorder="1" applyAlignment="1">
      <alignment horizontal="center" vertical="center" wrapText="1"/>
    </xf>
    <xf numFmtId="200" fontId="24" fillId="0" borderId="1" xfId="0" applyNumberFormat="1" applyFont="1" applyFill="1" applyBorder="1" applyAlignment="1">
      <alignment vertical="center" wrapText="1"/>
    </xf>
    <xf numFmtId="201" fontId="24" fillId="0" borderId="1" xfId="3" applyNumberFormat="1" applyFont="1" applyFill="1" applyBorder="1" applyAlignment="1">
      <alignment vertical="center" wrapText="1"/>
    </xf>
    <xf numFmtId="0" fontId="26" fillId="0" borderId="0" xfId="209" applyProtection="1">
      <alignment vertical="center"/>
    </xf>
    <xf numFmtId="0" fontId="31" fillId="0" borderId="0" xfId="209" applyFont="1" applyProtection="1">
      <alignment vertical="center"/>
    </xf>
    <xf numFmtId="0" fontId="42" fillId="0" borderId="0" xfId="209" applyFont="1" applyAlignment="1" applyProtection="1">
      <alignment horizontal="center" vertical="center"/>
    </xf>
    <xf numFmtId="0" fontId="42" fillId="0" borderId="0" xfId="209" applyFont="1" applyProtection="1">
      <alignment vertical="center"/>
    </xf>
    <xf numFmtId="0" fontId="26" fillId="2" borderId="0" xfId="209" applyFill="1" applyProtection="1">
      <alignment vertical="center"/>
    </xf>
    <xf numFmtId="199" fontId="26" fillId="0" borderId="0" xfId="209" applyNumberFormat="1" applyProtection="1">
      <alignment vertical="center"/>
    </xf>
    <xf numFmtId="200" fontId="26" fillId="0" borderId="0" xfId="167" applyNumberFormat="1" applyAlignment="1" applyProtection="1"/>
    <xf numFmtId="0" fontId="26" fillId="0" borderId="0" xfId="209" applyFill="1" applyProtection="1">
      <alignment vertical="center"/>
    </xf>
    <xf numFmtId="0" fontId="43" fillId="0" borderId="0" xfId="0" applyFont="1" applyFill="1" applyAlignment="1">
      <alignment horizontal="center" vertical="center"/>
    </xf>
    <xf numFmtId="200" fontId="26" fillId="0" borderId="0" xfId="167" applyNumberFormat="1" applyFill="1" applyAlignment="1" applyProtection="1"/>
    <xf numFmtId="0" fontId="31" fillId="0" borderId="0" xfId="209" applyFont="1" applyFill="1" applyProtection="1">
      <alignment vertical="center"/>
    </xf>
    <xf numFmtId="0" fontId="25" fillId="0" borderId="0" xfId="209" applyFont="1" applyFill="1" applyProtection="1">
      <alignment vertical="center"/>
    </xf>
    <xf numFmtId="199" fontId="25" fillId="0" borderId="0" xfId="209" applyNumberFormat="1" applyFont="1" applyFill="1" applyBorder="1" applyAlignment="1" applyProtection="1">
      <alignment horizontal="right" vertical="center"/>
    </xf>
    <xf numFmtId="200" fontId="31" fillId="0" borderId="0" xfId="167" applyNumberFormat="1" applyFont="1" applyFill="1" applyAlignment="1" applyProtection="1"/>
    <xf numFmtId="199" fontId="24" fillId="0" borderId="3" xfId="209" applyNumberFormat="1" applyFont="1" applyFill="1" applyBorder="1" applyAlignment="1" applyProtection="1">
      <alignment horizontal="center" vertical="center" wrapText="1"/>
    </xf>
    <xf numFmtId="0" fontId="24" fillId="0" borderId="1" xfId="209" applyFont="1" applyFill="1" applyBorder="1" applyAlignment="1" applyProtection="1">
      <alignment horizontal="distributed" vertical="center" wrapText="1" indent="3"/>
    </xf>
    <xf numFmtId="199" fontId="24" fillId="0" borderId="1" xfId="209" applyNumberFormat="1" applyFont="1" applyFill="1" applyBorder="1" applyAlignment="1" applyProtection="1">
      <alignment horizontal="center" vertical="center" wrapText="1"/>
    </xf>
    <xf numFmtId="0" fontId="24" fillId="0" borderId="1" xfId="209" applyFont="1" applyFill="1" applyBorder="1" applyAlignment="1" applyProtection="1">
      <alignment horizontal="center" vertical="center" wrapText="1"/>
    </xf>
    <xf numFmtId="0" fontId="42" fillId="0" borderId="0" xfId="209" applyFont="1" applyFill="1" applyAlignment="1" applyProtection="1">
      <alignment horizontal="center" vertical="center" wrapText="1"/>
    </xf>
    <xf numFmtId="0" fontId="42" fillId="0" borderId="0" xfId="209" applyFont="1" applyFill="1" applyAlignment="1" applyProtection="1">
      <alignment horizontal="center" vertical="center"/>
    </xf>
    <xf numFmtId="0" fontId="24" fillId="0" borderId="4" xfId="209" applyNumberFormat="1" applyFont="1" applyFill="1" applyBorder="1" applyAlignment="1" applyProtection="1">
      <alignment horizontal="left" vertical="center" wrapText="1"/>
    </xf>
    <xf numFmtId="49" fontId="24" fillId="0" borderId="1" xfId="0" applyNumberFormat="1" applyFont="1" applyFill="1" applyBorder="1" applyAlignment="1" applyProtection="1">
      <alignment horizontal="left" vertical="center" wrapText="1"/>
    </xf>
    <xf numFmtId="200" fontId="24" fillId="0" borderId="1" xfId="0" applyNumberFormat="1" applyFont="1" applyFill="1" applyBorder="1" applyAlignment="1" applyProtection="1">
      <alignment horizontal="right" vertical="center" wrapText="1"/>
      <protection locked="0"/>
    </xf>
    <xf numFmtId="201" fontId="24" fillId="0" borderId="1" xfId="3" applyNumberFormat="1" applyFont="1" applyFill="1" applyBorder="1" applyAlignment="1" applyProtection="1">
      <alignment horizontal="right" vertical="center" wrapText="1" shrinkToFit="1"/>
    </xf>
    <xf numFmtId="0" fontId="31" fillId="0" borderId="0" xfId="208" applyFont="1" applyFill="1" applyProtection="1">
      <alignment vertical="center"/>
    </xf>
    <xf numFmtId="0" fontId="25" fillId="0" borderId="4" xfId="209" applyNumberFormat="1" applyFont="1" applyFill="1" applyBorder="1" applyAlignment="1" applyProtection="1">
      <alignment horizontal="left" vertical="center" wrapText="1"/>
    </xf>
    <xf numFmtId="49" fontId="25" fillId="3" borderId="1" xfId="0" applyNumberFormat="1" applyFont="1" applyFill="1" applyBorder="1" applyAlignment="1" applyProtection="1">
      <alignment horizontal="left" vertical="center" wrapText="1" indent="2"/>
    </xf>
    <xf numFmtId="201" fontId="25" fillId="0" borderId="1" xfId="3" applyNumberFormat="1" applyFont="1" applyFill="1" applyBorder="1" applyAlignment="1" applyProtection="1">
      <alignment horizontal="right" vertical="center" wrapText="1" shrinkToFit="1"/>
    </xf>
    <xf numFmtId="49" fontId="25" fillId="3" borderId="1" xfId="0" applyNumberFormat="1" applyFont="1" applyFill="1" applyBorder="1" applyAlignment="1" applyProtection="1">
      <alignment horizontal="left" vertical="center" wrapText="1" indent="4"/>
    </xf>
    <xf numFmtId="199" fontId="25" fillId="0" borderId="1" xfId="209" applyNumberFormat="1" applyFont="1" applyFill="1" applyBorder="1" applyAlignment="1" applyProtection="1">
      <alignment horizontal="center" vertical="center" wrapText="1"/>
    </xf>
    <xf numFmtId="199" fontId="25" fillId="0" borderId="1" xfId="209" applyNumberFormat="1" applyFont="1" applyFill="1" applyBorder="1" applyAlignment="1">
      <alignment horizontal="center" vertical="center" wrapText="1"/>
    </xf>
    <xf numFmtId="0" fontId="24" fillId="0" borderId="5" xfId="0" applyFont="1" applyFill="1" applyBorder="1" applyAlignment="1" applyProtection="1">
      <alignment horizontal="left" vertical="center"/>
    </xf>
    <xf numFmtId="0" fontId="25" fillId="0" borderId="5" xfId="0" applyFont="1" applyFill="1" applyBorder="1" applyAlignment="1" applyProtection="1">
      <alignment horizontal="left" vertical="center"/>
    </xf>
    <xf numFmtId="49" fontId="25" fillId="0" borderId="1" xfId="0" applyNumberFormat="1" applyFont="1" applyFill="1" applyBorder="1" applyAlignment="1" applyProtection="1">
      <alignment horizontal="left" vertical="center" wrapText="1" indent="2"/>
    </xf>
    <xf numFmtId="49" fontId="25" fillId="0" borderId="1" xfId="0" applyNumberFormat="1" applyFont="1" applyFill="1" applyBorder="1" applyAlignment="1" applyProtection="1">
      <alignment horizontal="left" vertical="center" wrapText="1" indent="4"/>
    </xf>
    <xf numFmtId="3" fontId="25" fillId="0" borderId="1" xfId="0" applyNumberFormat="1" applyFont="1" applyFill="1" applyBorder="1" applyAlignment="1" applyProtection="1">
      <alignment horizontal="right" vertical="center"/>
      <protection locked="0"/>
    </xf>
    <xf numFmtId="3" fontId="24" fillId="0" borderId="1" xfId="0" applyNumberFormat="1" applyFont="1" applyFill="1" applyBorder="1" applyAlignment="1" applyProtection="1">
      <alignment horizontal="right" vertical="center"/>
      <protection locked="0"/>
    </xf>
    <xf numFmtId="0" fontId="25" fillId="3" borderId="5" xfId="0" applyFont="1" applyFill="1" applyBorder="1" applyAlignment="1" applyProtection="1">
      <alignment horizontal="left" vertical="center"/>
    </xf>
    <xf numFmtId="3" fontId="25" fillId="0" borderId="1" xfId="0" applyNumberFormat="1" applyFont="1" applyFill="1" applyBorder="1" applyAlignment="1" applyProtection="1">
      <alignment horizontal="right" vertical="center"/>
    </xf>
    <xf numFmtId="49" fontId="25" fillId="0" borderId="5" xfId="0" applyNumberFormat="1" applyFont="1" applyFill="1" applyBorder="1" applyAlignment="1" applyProtection="1">
      <alignment horizontal="left" vertical="center" wrapText="1"/>
    </xf>
    <xf numFmtId="49" fontId="25" fillId="4" borderId="1" xfId="0" applyNumberFormat="1" applyFont="1" applyFill="1" applyBorder="1" applyAlignment="1" applyProtection="1">
      <alignment horizontal="left" vertical="center" wrapText="1" indent="4"/>
    </xf>
    <xf numFmtId="49" fontId="24" fillId="0" borderId="5" xfId="0" applyNumberFormat="1" applyFont="1" applyFill="1" applyBorder="1" applyAlignment="1" applyProtection="1">
      <alignment horizontal="left" vertical="center" wrapText="1"/>
    </xf>
    <xf numFmtId="0" fontId="10" fillId="0" borderId="5" xfId="0" applyFont="1" applyFill="1" applyBorder="1" applyAlignment="1" applyProtection="1">
      <alignment horizontal="left" vertical="center"/>
    </xf>
    <xf numFmtId="49" fontId="10" fillId="0" borderId="1" xfId="0" applyNumberFormat="1" applyFont="1" applyFill="1" applyBorder="1" applyAlignment="1" applyProtection="1">
      <alignment horizontal="left" vertical="center" wrapText="1"/>
    </xf>
    <xf numFmtId="200" fontId="10" fillId="0" borderId="1" xfId="0" applyNumberFormat="1" applyFont="1" applyFill="1" applyBorder="1" applyAlignment="1" applyProtection="1">
      <alignment horizontal="right" vertical="center" wrapText="1"/>
    </xf>
    <xf numFmtId="49" fontId="44" fillId="0" borderId="5" xfId="0" applyNumberFormat="1" applyFont="1" applyFill="1" applyBorder="1" applyAlignment="1" applyProtection="1">
      <alignment horizontal="distributed" vertical="center"/>
    </xf>
    <xf numFmtId="49" fontId="24" fillId="0" borderId="1" xfId="0" applyNumberFormat="1" applyFont="1" applyFill="1" applyBorder="1" applyAlignment="1" applyProtection="1">
      <alignment horizontal="distributed" vertical="center" wrapText="1"/>
    </xf>
    <xf numFmtId="200" fontId="9" fillId="0" borderId="1" xfId="0" applyNumberFormat="1" applyFont="1" applyFill="1" applyBorder="1" applyAlignment="1" applyProtection="1">
      <alignment horizontal="right" vertical="center" wrapText="1"/>
    </xf>
    <xf numFmtId="49" fontId="24" fillId="0" borderId="3" xfId="209" applyNumberFormat="1" applyFont="1" applyFill="1" applyBorder="1" applyAlignment="1" applyProtection="1">
      <alignment horizontal="left" vertical="center"/>
    </xf>
    <xf numFmtId="0" fontId="24" fillId="0" borderId="1" xfId="209" applyFont="1" applyFill="1" applyBorder="1" applyAlignment="1" applyProtection="1">
      <alignment horizontal="left" vertical="center" wrapText="1"/>
    </xf>
    <xf numFmtId="0" fontId="25" fillId="0" borderId="1" xfId="209" applyFont="1" applyFill="1" applyBorder="1" applyAlignment="1" applyProtection="1">
      <alignment horizontal="left" vertical="center" wrapText="1"/>
    </xf>
    <xf numFmtId="49" fontId="25" fillId="0" borderId="3" xfId="209" applyNumberFormat="1" applyFont="1" applyFill="1" applyBorder="1" applyAlignment="1" applyProtection="1">
      <alignment horizontal="left" vertical="center"/>
    </xf>
    <xf numFmtId="49" fontId="25" fillId="0" borderId="3" xfId="209" applyNumberFormat="1" applyFont="1" applyBorder="1" applyAlignment="1" applyProtection="1">
      <alignment horizontal="left" vertical="center"/>
    </xf>
    <xf numFmtId="0" fontId="25" fillId="2" borderId="1" xfId="209" applyFont="1" applyFill="1" applyBorder="1" applyAlignment="1" applyProtection="1">
      <alignment horizontal="left" vertical="center" wrapText="1"/>
    </xf>
    <xf numFmtId="0" fontId="25" fillId="0" borderId="1" xfId="208" applyFont="1" applyFill="1" applyBorder="1" applyAlignment="1" applyProtection="1">
      <alignment horizontal="left" vertical="center" wrapText="1"/>
    </xf>
    <xf numFmtId="0" fontId="24" fillId="0" borderId="1" xfId="208" applyFont="1" applyFill="1" applyBorder="1" applyAlignment="1" applyProtection="1">
      <alignment horizontal="left" vertical="center" wrapText="1"/>
    </xf>
    <xf numFmtId="49" fontId="24" fillId="0" borderId="3" xfId="209" applyNumberFormat="1" applyFont="1" applyFill="1" applyBorder="1" applyAlignment="1" applyProtection="1">
      <alignment horizontal="distributed" vertical="center" indent="1"/>
    </xf>
    <xf numFmtId="0" fontId="24" fillId="0" borderId="1" xfId="209" applyFont="1" applyFill="1" applyBorder="1" applyAlignment="1" applyProtection="1">
      <alignment horizontal="distributed" vertical="center" wrapText="1" indent="1"/>
    </xf>
    <xf numFmtId="200" fontId="26" fillId="2" borderId="0" xfId="209" applyNumberFormat="1" applyFill="1" applyProtection="1">
      <alignment vertical="center"/>
    </xf>
    <xf numFmtId="0" fontId="31" fillId="0" borderId="0" xfId="209" applyFont="1">
      <alignment vertical="center"/>
    </xf>
    <xf numFmtId="0" fontId="42" fillId="0" borderId="0" xfId="209" applyFont="1" applyAlignment="1">
      <alignment horizontal="center" vertical="center"/>
    </xf>
    <xf numFmtId="199" fontId="26" fillId="0" borderId="0" xfId="209" applyNumberFormat="1">
      <alignment vertical="center"/>
    </xf>
    <xf numFmtId="0" fontId="31" fillId="0" borderId="0" xfId="209" applyFont="1" applyFill="1">
      <alignment vertical="center"/>
    </xf>
    <xf numFmtId="0" fontId="25" fillId="0" borderId="0" xfId="209" applyFont="1" applyFill="1">
      <alignment vertical="center"/>
    </xf>
    <xf numFmtId="0" fontId="45" fillId="0" borderId="0" xfId="209" applyFont="1" applyFill="1">
      <alignment vertical="center"/>
    </xf>
    <xf numFmtId="199" fontId="25" fillId="0" borderId="0" xfId="209" applyNumberFormat="1" applyFont="1" applyFill="1" applyAlignment="1">
      <alignment horizontal="right" vertical="center"/>
    </xf>
    <xf numFmtId="199" fontId="24" fillId="0" borderId="3" xfId="209" applyNumberFormat="1" applyFont="1" applyFill="1" applyBorder="1" applyAlignment="1">
      <alignment horizontal="center" vertical="center" wrapText="1"/>
    </xf>
    <xf numFmtId="0" fontId="24" fillId="0" borderId="1" xfId="209" applyFont="1" applyFill="1" applyBorder="1" applyAlignment="1">
      <alignment horizontal="distributed" vertical="center" wrapText="1" indent="3"/>
    </xf>
    <xf numFmtId="0" fontId="46" fillId="0" borderId="0" xfId="207" applyFont="1" applyFill="1" applyAlignment="1">
      <alignment vertical="center" wrapText="1"/>
    </xf>
    <xf numFmtId="49" fontId="9" fillId="0" borderId="1" xfId="0" applyNumberFormat="1" applyFont="1" applyFill="1" applyBorder="1" applyAlignment="1" applyProtection="1">
      <alignment horizontal="left" vertical="center" wrapText="1"/>
    </xf>
    <xf numFmtId="200" fontId="9" fillId="0" borderId="1" xfId="0" applyNumberFormat="1" applyFont="1" applyFill="1" applyBorder="1" applyAlignment="1" applyProtection="1">
      <alignment horizontal="right" vertical="center" wrapText="1"/>
      <protection locked="0"/>
    </xf>
    <xf numFmtId="201" fontId="24" fillId="0" borderId="1" xfId="3" applyNumberFormat="1" applyFont="1" applyFill="1" applyBorder="1" applyAlignment="1" applyProtection="1">
      <alignment horizontal="right" vertical="center" wrapText="1" shrinkToFit="1"/>
      <protection locked="0"/>
    </xf>
    <xf numFmtId="0" fontId="31" fillId="0" borderId="0" xfId="208" applyFont="1" applyFill="1">
      <alignment vertical="center"/>
    </xf>
    <xf numFmtId="49" fontId="10" fillId="0" borderId="1" xfId="0" applyNumberFormat="1" applyFont="1" applyFill="1" applyBorder="1" applyAlignment="1" applyProtection="1">
      <alignment horizontal="left" vertical="center" wrapText="1" indent="2"/>
    </xf>
    <xf numFmtId="200" fontId="10" fillId="0" borderId="1" xfId="0" applyNumberFormat="1" applyFont="1" applyFill="1" applyBorder="1" applyAlignment="1" applyProtection="1">
      <alignment horizontal="right" vertical="center" wrapText="1"/>
      <protection locked="0"/>
    </xf>
    <xf numFmtId="201" fontId="25" fillId="0" borderId="1" xfId="3" applyNumberFormat="1" applyFont="1" applyFill="1" applyBorder="1" applyAlignment="1" applyProtection="1">
      <alignment horizontal="right" vertical="center" wrapText="1" shrinkToFit="1"/>
      <protection locked="0"/>
    </xf>
    <xf numFmtId="0" fontId="25" fillId="0" borderId="5" xfId="0" applyFont="1" applyFill="1" applyBorder="1" applyAlignment="1" applyProtection="1">
      <alignment vertical="center"/>
    </xf>
    <xf numFmtId="49" fontId="3" fillId="0" borderId="1" xfId="0" applyNumberFormat="1" applyFont="1" applyFill="1" applyBorder="1" applyAlignment="1" applyProtection="1">
      <alignment horizontal="distributed" vertical="center" wrapText="1"/>
    </xf>
    <xf numFmtId="0" fontId="24" fillId="0" borderId="3" xfId="209" applyFont="1" applyFill="1" applyBorder="1" applyAlignment="1">
      <alignment horizontal="left" vertical="center"/>
    </xf>
    <xf numFmtId="0" fontId="24" fillId="0" borderId="1" xfId="208" applyFont="1" applyFill="1" applyBorder="1" applyAlignment="1">
      <alignment horizontal="left" vertical="center"/>
    </xf>
    <xf numFmtId="199" fontId="24" fillId="0" borderId="1" xfId="209" applyNumberFormat="1" applyFont="1" applyFill="1" applyBorder="1" applyAlignment="1">
      <alignment horizontal="right" vertical="center" wrapText="1"/>
    </xf>
    <xf numFmtId="0" fontId="25" fillId="0" borderId="3" xfId="209" applyFont="1" applyFill="1" applyBorder="1" applyAlignment="1" applyProtection="1">
      <alignment horizontal="left" vertical="center"/>
    </xf>
    <xf numFmtId="0" fontId="25" fillId="0" borderId="1" xfId="208" applyFont="1" applyFill="1" applyBorder="1" applyAlignment="1" applyProtection="1">
      <alignment horizontal="left" vertical="center"/>
    </xf>
    <xf numFmtId="0" fontId="25" fillId="0" borderId="3" xfId="209" applyFont="1" applyFill="1" applyBorder="1" applyAlignment="1">
      <alignment horizontal="left" vertical="center"/>
    </xf>
    <xf numFmtId="0" fontId="25" fillId="0" borderId="1" xfId="209" applyFont="1" applyFill="1" applyBorder="1" applyAlignment="1">
      <alignment horizontal="left" vertical="center"/>
    </xf>
    <xf numFmtId="200" fontId="25" fillId="0" borderId="1" xfId="1" applyNumberFormat="1" applyFont="1" applyFill="1" applyBorder="1" applyAlignment="1" applyProtection="1">
      <alignment horizontal="right" vertical="center" wrapText="1"/>
      <protection locked="0"/>
    </xf>
    <xf numFmtId="0" fontId="25" fillId="0" borderId="3" xfId="209" applyFont="1" applyBorder="1" applyAlignment="1">
      <alignment horizontal="left" vertical="center"/>
    </xf>
    <xf numFmtId="0" fontId="25" fillId="2" borderId="1" xfId="209" applyFont="1" applyFill="1" applyBorder="1" applyAlignment="1">
      <alignment horizontal="left" vertical="center"/>
    </xf>
    <xf numFmtId="202" fontId="25" fillId="2" borderId="1" xfId="1" applyNumberFormat="1" applyFont="1" applyFill="1" applyBorder="1" applyAlignment="1">
      <alignment horizontal="right" vertical="center" wrapText="1"/>
    </xf>
    <xf numFmtId="199" fontId="25" fillId="2" borderId="1" xfId="209" applyNumberFormat="1" applyFont="1" applyFill="1" applyBorder="1" applyAlignment="1">
      <alignment horizontal="right" vertical="center" wrapText="1"/>
    </xf>
    <xf numFmtId="0" fontId="25" fillId="0" borderId="1" xfId="209" applyFont="1" applyFill="1" applyBorder="1" applyAlignment="1" applyProtection="1">
      <alignment horizontal="left" vertical="center"/>
    </xf>
    <xf numFmtId="199" fontId="25" fillId="0" borderId="1" xfId="209" applyNumberFormat="1" applyFont="1" applyFill="1" applyBorder="1" applyAlignment="1" applyProtection="1">
      <alignment horizontal="right" vertical="center" wrapText="1"/>
      <protection locked="0"/>
    </xf>
    <xf numFmtId="0" fontId="25" fillId="0" borderId="3" xfId="209" applyFont="1" applyFill="1" applyBorder="1">
      <alignment vertical="center"/>
    </xf>
    <xf numFmtId="0" fontId="24" fillId="0" borderId="1" xfId="209" applyFont="1" applyFill="1" applyBorder="1" applyAlignment="1">
      <alignment horizontal="distributed" vertical="center" indent="1"/>
    </xf>
    <xf numFmtId="0" fontId="1" fillId="0" borderId="0" xfId="0" applyFont="1" applyFill="1" applyBorder="1" applyAlignment="1"/>
    <xf numFmtId="199" fontId="26" fillId="0" borderId="0" xfId="209" applyNumberFormat="1" applyFill="1" applyProtection="1">
      <alignment vertical="center"/>
    </xf>
    <xf numFmtId="0" fontId="43" fillId="0" borderId="0" xfId="0" applyFont="1" applyFill="1" applyBorder="1" applyAlignment="1">
      <alignment horizontal="center" vertical="center"/>
    </xf>
    <xf numFmtId="0" fontId="25" fillId="0" borderId="5" xfId="0" applyNumberFormat="1" applyFont="1" applyFill="1" applyBorder="1" applyAlignment="1" applyProtection="1">
      <alignment horizontal="left" vertical="center"/>
    </xf>
    <xf numFmtId="0" fontId="24" fillId="0" borderId="5" xfId="0" applyNumberFormat="1" applyFont="1" applyFill="1" applyBorder="1" applyAlignment="1" applyProtection="1">
      <alignment horizontal="left" vertical="center"/>
    </xf>
    <xf numFmtId="49" fontId="9" fillId="0" borderId="3" xfId="206" applyNumberFormat="1" applyFont="1" applyFill="1" applyBorder="1" applyAlignment="1" applyProtection="1">
      <alignment horizontal="left" vertical="center"/>
    </xf>
    <xf numFmtId="3" fontId="24" fillId="0" borderId="1" xfId="0" applyNumberFormat="1" applyFont="1" applyFill="1" applyBorder="1" applyAlignment="1" applyProtection="1">
      <alignment horizontal="right" vertical="center"/>
    </xf>
    <xf numFmtId="201" fontId="24" fillId="0" borderId="1" xfId="3" applyNumberFormat="1" applyFont="1" applyFill="1" applyBorder="1" applyAlignment="1" applyProtection="1">
      <alignment horizontal="right" vertical="center" wrapText="1"/>
      <protection locked="0"/>
    </xf>
    <xf numFmtId="49" fontId="10" fillId="0" borderId="3" xfId="206" applyNumberFormat="1" applyFont="1" applyFill="1" applyBorder="1" applyAlignment="1" applyProtection="1">
      <alignment horizontal="left" vertical="center"/>
    </xf>
    <xf numFmtId="201" fontId="25" fillId="0" borderId="1" xfId="3" applyNumberFormat="1" applyFont="1" applyFill="1" applyBorder="1" applyAlignment="1" applyProtection="1">
      <alignment horizontal="right" vertical="center" wrapText="1"/>
      <protection locked="0"/>
    </xf>
    <xf numFmtId="49" fontId="10" fillId="0" borderId="3" xfId="206" applyNumberFormat="1" applyFont="1" applyBorder="1" applyAlignment="1" applyProtection="1">
      <alignment horizontal="left" vertical="center"/>
    </xf>
    <xf numFmtId="3" fontId="25" fillId="2" borderId="1" xfId="0" applyNumberFormat="1" applyFont="1" applyFill="1" applyBorder="1" applyAlignment="1" applyProtection="1">
      <alignment horizontal="right" vertical="center"/>
    </xf>
    <xf numFmtId="3" fontId="25" fillId="2" borderId="1" xfId="0" applyNumberFormat="1" applyFont="1" applyFill="1" applyBorder="1" applyAlignment="1" applyProtection="1">
      <alignment horizontal="right" vertical="center"/>
      <protection locked="0"/>
    </xf>
    <xf numFmtId="201" fontId="25" fillId="2" borderId="1" xfId="3" applyNumberFormat="1" applyFont="1" applyFill="1" applyBorder="1" applyAlignment="1" applyProtection="1">
      <alignment horizontal="right" vertical="center" wrapText="1"/>
      <protection locked="0"/>
    </xf>
    <xf numFmtId="0" fontId="26" fillId="0" borderId="3" xfId="209" applyFill="1" applyBorder="1" applyAlignment="1" applyProtection="1">
      <alignment horizontal="left" vertical="center"/>
    </xf>
    <xf numFmtId="3" fontId="26" fillId="0" borderId="0" xfId="209" applyNumberFormat="1" applyFill="1" applyProtection="1">
      <alignment vertical="center"/>
    </xf>
    <xf numFmtId="0" fontId="43" fillId="0" borderId="0" xfId="0" applyFont="1" applyFill="1" applyAlignment="1">
      <alignment vertical="center"/>
    </xf>
    <xf numFmtId="0" fontId="24" fillId="0" borderId="3" xfId="209" applyFont="1" applyFill="1" applyBorder="1" applyAlignment="1" applyProtection="1">
      <alignment horizontal="left" vertical="center"/>
    </xf>
    <xf numFmtId="0" fontId="24" fillId="0" borderId="1" xfId="208" applyFont="1" applyFill="1" applyBorder="1" applyAlignment="1" applyProtection="1">
      <alignment horizontal="left" vertical="center"/>
    </xf>
    <xf numFmtId="199" fontId="24" fillId="0" borderId="1" xfId="209" applyNumberFormat="1" applyFont="1" applyFill="1" applyBorder="1" applyAlignment="1" applyProtection="1">
      <alignment horizontal="right" vertical="center" wrapText="1"/>
      <protection locked="0"/>
    </xf>
    <xf numFmtId="3" fontId="26" fillId="0" borderId="0" xfId="209" applyNumberFormat="1">
      <alignment vertical="center"/>
    </xf>
    <xf numFmtId="0" fontId="1" fillId="0" borderId="0" xfId="0" applyFont="1" applyFill="1" applyBorder="1" applyAlignment="1">
      <alignment vertical="center"/>
    </xf>
    <xf numFmtId="0" fontId="47" fillId="0" borderId="0" xfId="0" applyFont="1" applyFill="1" applyBorder="1" applyAlignment="1">
      <alignment horizontal="center" vertical="center"/>
    </xf>
    <xf numFmtId="0" fontId="47" fillId="0" borderId="6" xfId="0" applyFont="1" applyFill="1" applyBorder="1" applyAlignment="1">
      <alignment horizontal="center" vertical="center"/>
    </xf>
    <xf numFmtId="0" fontId="10" fillId="0" borderId="0" xfId="0" applyFont="1" applyAlignment="1">
      <alignment horizontal="right"/>
    </xf>
    <xf numFmtId="0" fontId="24" fillId="0" borderId="7" xfId="212" applyFont="1" applyBorder="1" applyAlignment="1">
      <alignment horizontal="center" vertical="center"/>
    </xf>
    <xf numFmtId="0" fontId="24" fillId="0" borderId="3" xfId="212" applyFont="1" applyBorder="1" applyAlignment="1">
      <alignment horizontal="center" vertical="center"/>
    </xf>
    <xf numFmtId="0" fontId="24" fillId="0" borderId="8" xfId="212" applyFont="1" applyBorder="1" applyAlignment="1">
      <alignment horizontal="center" vertical="center"/>
    </xf>
    <xf numFmtId="0" fontId="24" fillId="0" borderId="9" xfId="212" applyFont="1" applyBorder="1" applyAlignment="1">
      <alignment horizontal="center" vertical="center"/>
    </xf>
    <xf numFmtId="49" fontId="24" fillId="0" borderId="1" xfId="192" applyNumberFormat="1" applyFont="1" applyFill="1" applyBorder="1" applyAlignment="1" applyProtection="1">
      <alignment horizontal="center" vertical="center"/>
    </xf>
    <xf numFmtId="0" fontId="4" fillId="0" borderId="1" xfId="0" applyFont="1" applyFill="1" applyBorder="1" applyAlignment="1">
      <alignment horizontal="right" vertical="center"/>
    </xf>
    <xf numFmtId="201" fontId="4" fillId="0" borderId="1" xfId="0" applyNumberFormat="1" applyFont="1" applyFill="1" applyBorder="1" applyAlignment="1">
      <alignment horizontal="right" vertical="center"/>
    </xf>
    <xf numFmtId="0" fontId="4" fillId="0" borderId="1" xfId="0" applyFont="1" applyFill="1" applyBorder="1" applyAlignment="1">
      <alignment vertical="center"/>
    </xf>
    <xf numFmtId="0" fontId="48" fillId="0" borderId="1" xfId="0" applyFont="1" applyFill="1" applyBorder="1" applyAlignment="1">
      <alignment vertical="center"/>
    </xf>
    <xf numFmtId="201" fontId="48" fillId="0" borderId="1" xfId="0" applyNumberFormat="1" applyFont="1" applyFill="1" applyBorder="1" applyAlignment="1">
      <alignment horizontal="right" vertical="center"/>
    </xf>
    <xf numFmtId="0" fontId="5" fillId="0" borderId="0" xfId="0" applyFont="1" applyFill="1" applyBorder="1" applyAlignment="1">
      <alignment horizontal="left" vertical="top" wrapText="1"/>
    </xf>
    <xf numFmtId="0" fontId="49" fillId="0" borderId="0" xfId="200" applyFont="1" applyAlignment="1"/>
    <xf numFmtId="0" fontId="10" fillId="0" borderId="0" xfId="0" applyFont="1" applyAlignment="1">
      <alignment horizontal="right" vertical="center"/>
    </xf>
    <xf numFmtId="0" fontId="24" fillId="0" borderId="1" xfId="212" applyFont="1" applyBorder="1" applyAlignment="1">
      <alignment horizontal="center" vertical="center" wrapText="1"/>
    </xf>
    <xf numFmtId="200" fontId="10" fillId="0" borderId="1" xfId="0" applyNumberFormat="1" applyFont="1" applyBorder="1" applyAlignment="1">
      <alignment horizontal="right" vertical="center" wrapText="1"/>
    </xf>
    <xf numFmtId="0" fontId="26" fillId="0" borderId="0" xfId="209" applyFont="1" applyFill="1">
      <alignment vertical="center"/>
    </xf>
    <xf numFmtId="0" fontId="26" fillId="0" borderId="0" xfId="209" applyFont="1">
      <alignment vertical="center"/>
    </xf>
    <xf numFmtId="199" fontId="26" fillId="0" borderId="0" xfId="209" applyNumberFormat="1" applyFont="1">
      <alignment vertical="center"/>
    </xf>
    <xf numFmtId="200" fontId="26" fillId="0" borderId="0" xfId="209" applyNumberFormat="1">
      <alignment vertical="center"/>
    </xf>
    <xf numFmtId="0" fontId="50" fillId="0" borderId="0" xfId="187" applyFont="1" applyAlignment="1">
      <alignment horizontal="center" vertical="center"/>
    </xf>
    <xf numFmtId="0" fontId="0" fillId="0" borderId="0" xfId="187" applyFont="1" applyAlignment="1">
      <alignment horizontal="right"/>
    </xf>
    <xf numFmtId="199" fontId="24" fillId="0" borderId="10" xfId="209" applyNumberFormat="1" applyFont="1" applyBorder="1" applyAlignment="1">
      <alignment horizontal="center" vertical="center" wrapText="1"/>
    </xf>
    <xf numFmtId="200" fontId="26" fillId="2" borderId="0" xfId="167" applyNumberFormat="1" applyFont="1" applyFill="1" applyAlignment="1">
      <alignment horizontal="center" vertical="center" wrapText="1"/>
    </xf>
    <xf numFmtId="0" fontId="9" fillId="0" borderId="1" xfId="0" applyFont="1" applyFill="1" applyBorder="1" applyAlignment="1">
      <alignment horizontal="left" vertical="center" wrapText="1"/>
    </xf>
    <xf numFmtId="200" fontId="9" fillId="0" borderId="8" xfId="0" applyNumberFormat="1" applyFont="1" applyFill="1" applyBorder="1" applyAlignment="1">
      <alignment vertical="center" wrapText="1"/>
    </xf>
    <xf numFmtId="200" fontId="9" fillId="0" borderId="1" xfId="0" applyNumberFormat="1" applyFont="1" applyFill="1" applyBorder="1" applyAlignment="1">
      <alignment vertical="center" wrapText="1"/>
    </xf>
    <xf numFmtId="0" fontId="25" fillId="0" borderId="1" xfId="201" applyFont="1" applyFill="1" applyBorder="1" applyAlignment="1">
      <alignment horizontal="left" vertical="center" wrapText="1" indent="2"/>
    </xf>
    <xf numFmtId="200" fontId="10" fillId="0" borderId="8" xfId="0" applyNumberFormat="1" applyFont="1" applyFill="1" applyBorder="1" applyAlignment="1">
      <alignment vertical="center" wrapText="1"/>
    </xf>
    <xf numFmtId="200" fontId="10" fillId="0" borderId="1" xfId="0" applyNumberFormat="1" applyFont="1" applyFill="1" applyBorder="1" applyAlignment="1">
      <alignment vertical="center" wrapText="1"/>
    </xf>
    <xf numFmtId="200" fontId="25" fillId="0" borderId="1" xfId="201" applyNumberFormat="1" applyFont="1" applyFill="1" applyBorder="1" applyAlignment="1">
      <alignment horizontal="right" vertical="center" wrapText="1"/>
    </xf>
    <xf numFmtId="0" fontId="24" fillId="0" borderId="1" xfId="201" applyFont="1" applyFill="1" applyBorder="1" applyAlignment="1">
      <alignment horizontal="center" vertical="center"/>
    </xf>
    <xf numFmtId="200" fontId="24" fillId="0" borderId="1" xfId="201" applyNumberFormat="1" applyFont="1" applyFill="1" applyBorder="1" applyAlignment="1">
      <alignment horizontal="right" vertical="center" wrapText="1"/>
    </xf>
    <xf numFmtId="0" fontId="8" fillId="0" borderId="0" xfId="187" applyFont="1" applyFill="1" applyBorder="1" applyAlignment="1">
      <alignment horizontal="center" vertical="center"/>
    </xf>
    <xf numFmtId="0" fontId="10" fillId="0" borderId="0" xfId="187" applyFont="1" applyBorder="1" applyAlignment="1">
      <alignment horizontal="left" vertical="center"/>
    </xf>
    <xf numFmtId="0" fontId="10" fillId="0" borderId="0" xfId="187" applyFont="1" applyBorder="1" applyAlignment="1">
      <alignment horizontal="right" vertical="center"/>
    </xf>
    <xf numFmtId="0" fontId="24" fillId="0" borderId="1" xfId="0" applyFont="1" applyBorder="1" applyAlignment="1">
      <alignment horizontal="center" vertical="center" wrapText="1"/>
    </xf>
    <xf numFmtId="0" fontId="51" fillId="0" borderId="1" xfId="0" applyFont="1" applyFill="1" applyBorder="1" applyAlignment="1">
      <alignment horizontal="left" vertical="center"/>
    </xf>
    <xf numFmtId="200" fontId="51" fillId="0" borderId="1" xfId="1" applyNumberFormat="1" applyFont="1" applyFill="1" applyBorder="1" applyAlignment="1">
      <alignment horizontal="right" vertical="center" wrapText="1"/>
    </xf>
    <xf numFmtId="0" fontId="37" fillId="0" borderId="1" xfId="0" applyFont="1" applyFill="1" applyBorder="1" applyAlignment="1">
      <alignment horizontal="left" vertical="center" indent="1"/>
    </xf>
    <xf numFmtId="200" fontId="37" fillId="0" borderId="1" xfId="1" applyNumberFormat="1" applyFont="1" applyFill="1" applyBorder="1" applyAlignment="1">
      <alignment horizontal="right" vertical="center" wrapText="1"/>
    </xf>
    <xf numFmtId="0" fontId="51" fillId="0" borderId="1" xfId="0" applyFont="1" applyFill="1" applyBorder="1" applyAlignment="1">
      <alignment vertical="center"/>
    </xf>
    <xf numFmtId="0" fontId="37" fillId="0" borderId="7" xfId="0" applyFont="1" applyFill="1" applyBorder="1" applyAlignment="1">
      <alignment horizontal="left" vertical="center" indent="1"/>
    </xf>
    <xf numFmtId="0" fontId="51" fillId="0" borderId="1" xfId="0" applyFont="1" applyFill="1" applyBorder="1" applyAlignment="1">
      <alignment horizontal="center" vertical="center"/>
    </xf>
    <xf numFmtId="0" fontId="0" fillId="0" borderId="0" xfId="0" applyFill="1" applyAlignment="1" applyProtection="1"/>
    <xf numFmtId="0" fontId="7" fillId="0" borderId="0" xfId="209" applyFont="1" applyFill="1" applyAlignment="1">
      <alignment horizontal="center" vertical="center" wrapText="1"/>
    </xf>
    <xf numFmtId="0" fontId="23" fillId="0" borderId="0" xfId="209" applyFont="1">
      <alignment vertical="center"/>
    </xf>
    <xf numFmtId="0" fontId="23" fillId="0" borderId="0" xfId="209" applyFont="1" applyFill="1">
      <alignment vertical="center"/>
    </xf>
    <xf numFmtId="199" fontId="26" fillId="0" borderId="0" xfId="209" applyNumberFormat="1" applyFill="1">
      <alignment vertical="center"/>
    </xf>
    <xf numFmtId="0" fontId="2" fillId="0" borderId="0" xfId="209" applyFont="1" applyFill="1" applyAlignment="1" applyProtection="1">
      <alignment horizontal="center" vertical="center"/>
    </xf>
    <xf numFmtId="0" fontId="0" fillId="0" borderId="0" xfId="0" applyAlignment="1" applyProtection="1"/>
    <xf numFmtId="0" fontId="31" fillId="2" borderId="0" xfId="209" applyFont="1" applyFill="1">
      <alignment vertical="center"/>
    </xf>
    <xf numFmtId="0" fontId="10" fillId="0" borderId="0" xfId="209" applyFont="1" applyFill="1">
      <alignment vertical="center"/>
    </xf>
    <xf numFmtId="199" fontId="25" fillId="0" borderId="0" xfId="209" applyNumberFormat="1" applyFont="1" applyFill="1" applyBorder="1" applyAlignment="1">
      <alignment horizontal="right" vertical="center"/>
    </xf>
    <xf numFmtId="199" fontId="24" fillId="2" borderId="1" xfId="209" applyNumberFormat="1" applyFont="1" applyFill="1" applyBorder="1" applyAlignment="1">
      <alignment horizontal="center" vertical="center" wrapText="1"/>
    </xf>
    <xf numFmtId="0" fontId="24" fillId="0" borderId="1" xfId="0" applyNumberFormat="1" applyFont="1" applyFill="1" applyBorder="1" applyAlignment="1" applyProtection="1">
      <alignment horizontal="left" vertical="center"/>
    </xf>
    <xf numFmtId="201" fontId="24" fillId="0" borderId="1" xfId="0" applyNumberFormat="1" applyFont="1" applyFill="1" applyBorder="1" applyAlignment="1" applyProtection="1">
      <alignment horizontal="right" vertical="center"/>
      <protection locked="0"/>
    </xf>
    <xf numFmtId="0" fontId="25" fillId="0" borderId="1" xfId="0" applyNumberFormat="1" applyFont="1" applyFill="1" applyBorder="1" applyAlignment="1" applyProtection="1">
      <alignment horizontal="left" vertical="center"/>
    </xf>
    <xf numFmtId="201" fontId="25" fillId="0" borderId="1" xfId="0" applyNumberFormat="1" applyFont="1" applyFill="1" applyBorder="1" applyAlignment="1" applyProtection="1">
      <alignment horizontal="right" vertical="center"/>
      <protection locked="0"/>
    </xf>
    <xf numFmtId="49" fontId="25" fillId="0" borderId="1" xfId="0" applyNumberFormat="1" applyFont="1" applyFill="1" applyBorder="1" applyAlignment="1" applyProtection="1">
      <alignment horizontal="left" vertical="center" wrapText="1" indent="3"/>
    </xf>
    <xf numFmtId="0" fontId="25" fillId="0" borderId="1" xfId="0" applyNumberFormat="1" applyFont="1" applyFill="1" applyBorder="1" applyAlignment="1" applyProtection="1">
      <alignment horizontal="left" vertical="center"/>
      <protection locked="0"/>
    </xf>
    <xf numFmtId="0" fontId="25" fillId="0" borderId="1" xfId="0" applyFont="1" applyFill="1" applyBorder="1" applyAlignment="1" applyProtection="1">
      <alignment horizontal="left" vertical="center"/>
      <protection locked="0"/>
    </xf>
    <xf numFmtId="0" fontId="25" fillId="0" borderId="1" xfId="0" applyFont="1" applyFill="1" applyBorder="1" applyAlignment="1" applyProtection="1">
      <alignment horizontal="left" vertical="center"/>
    </xf>
    <xf numFmtId="200" fontId="25" fillId="0" borderId="1" xfId="0" applyNumberFormat="1" applyFont="1" applyFill="1" applyBorder="1" applyAlignment="1" applyProtection="1">
      <alignment horizontal="right" vertical="center"/>
      <protection locked="0"/>
    </xf>
    <xf numFmtId="0" fontId="25" fillId="0" borderId="1" xfId="0" applyNumberFormat="1" applyFont="1" applyFill="1" applyBorder="1" applyAlignment="1" applyProtection="1">
      <alignment horizontal="left" vertical="center" wrapText="1"/>
    </xf>
    <xf numFmtId="0" fontId="25" fillId="0" borderId="5" xfId="0" applyNumberFormat="1" applyFont="1" applyFill="1" applyBorder="1" applyAlignment="1" applyProtection="1">
      <alignment horizontal="left" vertical="center" wrapText="1"/>
    </xf>
    <xf numFmtId="49" fontId="25" fillId="0" borderId="1" xfId="0" applyNumberFormat="1" applyFont="1" applyFill="1" applyBorder="1" applyAlignment="1" applyProtection="1">
      <alignment horizontal="left" vertical="center" wrapText="1"/>
    </xf>
    <xf numFmtId="49" fontId="25" fillId="0" borderId="1" xfId="0" applyNumberFormat="1" applyFont="1" applyFill="1" applyBorder="1" applyAlignment="1" applyProtection="1">
      <alignment horizontal="left" vertical="center" indent="3"/>
    </xf>
    <xf numFmtId="49" fontId="25" fillId="0" borderId="1" xfId="0" applyNumberFormat="1" applyFont="1" applyFill="1" applyBorder="1" applyAlignment="1" applyProtection="1">
      <alignment horizontal="left" vertical="center" wrapText="1"/>
      <protection locked="0"/>
    </xf>
    <xf numFmtId="0" fontId="25" fillId="0" borderId="1" xfId="0" applyNumberFormat="1" applyFont="1" applyFill="1" applyBorder="1" applyAlignment="1" applyProtection="1">
      <alignment horizontal="left" vertical="center" wrapText="1"/>
      <protection locked="0"/>
    </xf>
    <xf numFmtId="49" fontId="25" fillId="0" borderId="1" xfId="0" applyNumberFormat="1" applyFont="1" applyFill="1" applyBorder="1" applyAlignment="1" applyProtection="1">
      <alignment horizontal="left" vertical="center" indent="3"/>
      <protection locked="0"/>
    </xf>
    <xf numFmtId="49" fontId="25" fillId="0" borderId="1" xfId="0" applyNumberFormat="1" applyFont="1" applyFill="1" applyBorder="1" applyAlignment="1" applyProtection="1">
      <alignment horizontal="left" vertical="center" wrapText="1" indent="2"/>
      <protection locked="0"/>
    </xf>
    <xf numFmtId="49" fontId="25" fillId="0" borderId="1" xfId="0" applyNumberFormat="1" applyFont="1" applyFill="1" applyBorder="1" applyAlignment="1" applyProtection="1">
      <alignment horizontal="left" vertical="center" wrapText="1" indent="3"/>
      <protection locked="0"/>
    </xf>
    <xf numFmtId="0" fontId="24" fillId="0" borderId="1" xfId="0" applyFont="1" applyFill="1" applyBorder="1" applyAlignment="1">
      <alignment horizontal="left" vertical="center"/>
    </xf>
    <xf numFmtId="49" fontId="24" fillId="0" borderId="1" xfId="0" applyNumberFormat="1" applyFont="1" applyFill="1" applyBorder="1" applyAlignment="1">
      <alignment vertical="center" wrapText="1"/>
    </xf>
    <xf numFmtId="200" fontId="24" fillId="0" borderId="1" xfId="1" applyNumberFormat="1" applyFont="1" applyFill="1" applyBorder="1" applyAlignment="1" applyProtection="1">
      <alignment horizontal="right" vertical="center" wrapText="1"/>
      <protection locked="0"/>
    </xf>
    <xf numFmtId="49" fontId="24" fillId="0" borderId="1" xfId="214" applyNumberFormat="1" applyFont="1" applyFill="1" applyBorder="1" applyAlignment="1" applyProtection="1">
      <alignment horizontal="left" vertical="center"/>
    </xf>
    <xf numFmtId="0" fontId="24" fillId="0" borderId="1" xfId="209" applyFont="1" applyFill="1" applyBorder="1" applyAlignment="1">
      <alignment vertical="center" wrapText="1"/>
    </xf>
    <xf numFmtId="0" fontId="25" fillId="0" borderId="3" xfId="209" applyNumberFormat="1" applyFont="1" applyFill="1" applyBorder="1" applyAlignment="1">
      <alignment horizontal="left" vertical="center"/>
    </xf>
    <xf numFmtId="0" fontId="25" fillId="0" borderId="1" xfId="209" applyNumberFormat="1" applyFont="1" applyFill="1" applyBorder="1" applyAlignment="1">
      <alignment horizontal="left" vertical="center" wrapText="1"/>
    </xf>
    <xf numFmtId="0" fontId="25" fillId="0" borderId="3" xfId="208" applyFont="1" applyFill="1" applyBorder="1" applyAlignment="1">
      <alignment horizontal="left" vertical="center"/>
    </xf>
    <xf numFmtId="0" fontId="25" fillId="0" borderId="1" xfId="209" applyNumberFormat="1" applyFont="1" applyFill="1" applyBorder="1" applyAlignment="1">
      <alignment vertical="center" wrapText="1"/>
    </xf>
    <xf numFmtId="0" fontId="24" fillId="0" borderId="1" xfId="209" applyNumberFormat="1" applyFont="1" applyFill="1" applyBorder="1" applyAlignment="1">
      <alignment horizontal="left" vertical="center" wrapText="1"/>
    </xf>
    <xf numFmtId="0" fontId="10" fillId="5" borderId="1" xfId="0" applyFont="1" applyFill="1" applyBorder="1" applyAlignment="1" applyProtection="1">
      <alignment horizontal="left" vertical="center"/>
    </xf>
    <xf numFmtId="0" fontId="24" fillId="0" borderId="1" xfId="209" applyFont="1" applyFill="1" applyBorder="1" applyAlignment="1">
      <alignment horizontal="distributed" vertical="center" wrapText="1" indent="2"/>
    </xf>
    <xf numFmtId="3" fontId="26" fillId="0" borderId="0" xfId="209" applyNumberFormat="1" applyFill="1">
      <alignment vertical="center"/>
    </xf>
    <xf numFmtId="200" fontId="26" fillId="0" borderId="0" xfId="209" applyNumberFormat="1" applyFill="1">
      <alignment vertical="center"/>
    </xf>
    <xf numFmtId="0" fontId="24" fillId="0" borderId="0" xfId="209" applyFont="1" applyFill="1" applyAlignment="1">
      <alignment horizontal="center" vertical="center" wrapText="1"/>
    </xf>
    <xf numFmtId="0" fontId="26" fillId="2" borderId="0" xfId="208" applyFill="1">
      <alignment vertical="center"/>
    </xf>
    <xf numFmtId="0" fontId="26" fillId="0" borderId="0" xfId="208" applyFill="1">
      <alignment vertical="center"/>
    </xf>
    <xf numFmtId="0" fontId="25" fillId="0" borderId="0" xfId="209" applyFont="1" applyFill="1" applyAlignment="1">
      <alignment horizontal="left" vertical="center"/>
    </xf>
    <xf numFmtId="199" fontId="24" fillId="0" borderId="3" xfId="209" applyNumberFormat="1" applyFont="1" applyFill="1" applyBorder="1" applyAlignment="1">
      <alignment vertical="center" wrapText="1"/>
    </xf>
    <xf numFmtId="0" fontId="24" fillId="0" borderId="3" xfId="209" applyNumberFormat="1" applyFont="1" applyFill="1" applyBorder="1" applyAlignment="1">
      <alignment horizontal="left" vertical="center"/>
    </xf>
    <xf numFmtId="0" fontId="24" fillId="0" borderId="1" xfId="209" applyNumberFormat="1" applyFont="1" applyFill="1" applyBorder="1" applyAlignment="1">
      <alignment vertical="center" wrapText="1"/>
    </xf>
    <xf numFmtId="0" fontId="25" fillId="0" borderId="1" xfId="209" applyFont="1" applyFill="1" applyBorder="1" applyAlignment="1" applyProtection="1">
      <alignment horizontal="left" vertical="center" wrapText="1" indent="1"/>
    </xf>
    <xf numFmtId="0" fontId="25" fillId="0" borderId="3" xfId="209" applyFont="1" applyFill="1" applyBorder="1" applyAlignment="1">
      <alignment horizontal="left" vertical="top" wrapText="1"/>
    </xf>
    <xf numFmtId="0" fontId="24" fillId="0" borderId="3" xfId="209" applyFont="1" applyFill="1" applyBorder="1" applyAlignment="1">
      <alignment horizontal="distributed" vertical="center"/>
    </xf>
    <xf numFmtId="0" fontId="24" fillId="0" borderId="3" xfId="209" applyNumberFormat="1" applyFont="1" applyFill="1" applyBorder="1" applyAlignment="1" applyProtection="1">
      <alignment horizontal="left" vertical="center"/>
    </xf>
    <xf numFmtId="0" fontId="24" fillId="0" borderId="1" xfId="209" applyNumberFormat="1" applyFont="1" applyFill="1" applyBorder="1" applyAlignment="1" applyProtection="1">
      <alignment vertical="center" wrapText="1"/>
    </xf>
    <xf numFmtId="0" fontId="25" fillId="2" borderId="3" xfId="208" applyFont="1" applyFill="1" applyBorder="1" applyAlignment="1" applyProtection="1">
      <alignment horizontal="left" vertical="center"/>
    </xf>
    <xf numFmtId="0" fontId="25" fillId="2" borderId="1" xfId="208" applyFont="1" applyFill="1" applyBorder="1" applyAlignment="1" applyProtection="1">
      <alignment horizontal="left" vertical="center" wrapText="1"/>
    </xf>
    <xf numFmtId="200" fontId="25" fillId="2" borderId="1" xfId="1" applyNumberFormat="1" applyFont="1" applyFill="1" applyBorder="1" applyAlignment="1">
      <alignment horizontal="right" vertical="center" wrapText="1"/>
    </xf>
    <xf numFmtId="200" fontId="25" fillId="2" borderId="1" xfId="1" applyNumberFormat="1" applyFont="1" applyFill="1" applyBorder="1" applyAlignment="1" applyProtection="1">
      <alignment horizontal="right" vertical="center" wrapText="1"/>
      <protection locked="0"/>
    </xf>
    <xf numFmtId="199" fontId="25" fillId="2" borderId="1" xfId="209" applyNumberFormat="1" applyFont="1" applyFill="1" applyBorder="1" applyAlignment="1" applyProtection="1">
      <alignment horizontal="right" vertical="center" wrapText="1"/>
      <protection locked="0"/>
    </xf>
    <xf numFmtId="199" fontId="25" fillId="0" borderId="1" xfId="208" applyNumberFormat="1" applyFont="1" applyFill="1" applyBorder="1" applyAlignment="1" applyProtection="1">
      <alignment horizontal="right" vertical="center" wrapText="1"/>
      <protection locked="0"/>
    </xf>
    <xf numFmtId="0" fontId="38" fillId="0" borderId="3" xfId="209" applyFont="1" applyFill="1" applyBorder="1" applyAlignment="1">
      <alignment horizontal="distributed" vertical="center"/>
    </xf>
    <xf numFmtId="0" fontId="0" fillId="0" borderId="0" xfId="209" applyFont="1" applyFill="1">
      <alignment vertical="center"/>
    </xf>
    <xf numFmtId="199" fontId="24" fillId="0" borderId="11" xfId="209" applyNumberFormat="1" applyFont="1" applyFill="1" applyBorder="1" applyAlignment="1">
      <alignment horizontal="center" vertical="center" wrapText="1"/>
    </xf>
    <xf numFmtId="0" fontId="24" fillId="0" borderId="1" xfId="209" applyFont="1" applyFill="1" applyBorder="1" applyAlignment="1">
      <alignment horizontal="center" vertical="center" wrapText="1"/>
    </xf>
    <xf numFmtId="199" fontId="24" fillId="0" borderId="0" xfId="209" applyNumberFormat="1" applyFont="1" applyFill="1" applyAlignment="1">
      <alignment horizontal="center" vertical="center" wrapText="1"/>
    </xf>
    <xf numFmtId="200" fontId="25" fillId="0" borderId="1" xfId="213" applyNumberFormat="1" applyFont="1" applyFill="1" applyBorder="1" applyAlignment="1" applyProtection="1">
      <alignment vertical="center" wrapText="1"/>
    </xf>
    <xf numFmtId="201" fontId="25" fillId="0" borderId="1" xfId="3" applyNumberFormat="1" applyFont="1" applyFill="1" applyBorder="1" applyAlignment="1" applyProtection="1">
      <alignment vertical="center" wrapText="1"/>
      <protection locked="0"/>
    </xf>
    <xf numFmtId="49" fontId="25" fillId="0" borderId="1" xfId="213" applyNumberFormat="1" applyFont="1" applyFill="1" applyBorder="1" applyAlignment="1" applyProtection="1">
      <alignment horizontal="left" vertical="center" wrapText="1"/>
    </xf>
    <xf numFmtId="201" fontId="24" fillId="0" borderId="1" xfId="3" applyNumberFormat="1" applyFont="1" applyFill="1" applyBorder="1" applyAlignment="1" applyProtection="1">
      <alignment vertical="center" wrapText="1"/>
      <protection locked="0"/>
    </xf>
    <xf numFmtId="199" fontId="24" fillId="0" borderId="1" xfId="209" applyNumberFormat="1" applyFont="1" applyFill="1" applyBorder="1" applyAlignment="1" applyProtection="1">
      <alignment vertical="center" wrapText="1"/>
      <protection locked="0"/>
    </xf>
    <xf numFmtId="199" fontId="25" fillId="0" borderId="1" xfId="209" applyNumberFormat="1" applyFont="1" applyFill="1" applyBorder="1" applyAlignment="1" applyProtection="1">
      <alignment vertical="center" wrapText="1"/>
      <protection locked="0"/>
    </xf>
    <xf numFmtId="199" fontId="25" fillId="0" borderId="1" xfId="208" applyNumberFormat="1" applyFont="1" applyFill="1" applyBorder="1" applyAlignment="1" applyProtection="1">
      <alignment vertical="center" wrapText="1"/>
      <protection locked="0"/>
    </xf>
    <xf numFmtId="201" fontId="24" fillId="0" borderId="1" xfId="134" applyNumberFormat="1" applyFont="1" applyFill="1" applyBorder="1" applyAlignment="1" applyProtection="1">
      <alignment vertical="center" wrapText="1"/>
      <protection locked="0"/>
    </xf>
    <xf numFmtId="0" fontId="52" fillId="0" borderId="0" xfId="209" applyFont="1" applyFill="1">
      <alignment vertical="center"/>
    </xf>
    <xf numFmtId="0" fontId="24" fillId="0" borderId="0" xfId="209" applyFont="1" applyFill="1" applyAlignment="1" applyProtection="1">
      <alignment horizontal="center" vertical="center" wrapText="1"/>
    </xf>
    <xf numFmtId="0" fontId="26" fillId="2" borderId="0" xfId="208" applyFill="1" applyProtection="1">
      <alignment vertical="center"/>
    </xf>
    <xf numFmtId="0" fontId="26" fillId="0" borderId="0" xfId="208" applyFill="1" applyProtection="1">
      <alignment vertical="center"/>
    </xf>
    <xf numFmtId="0" fontId="25" fillId="0" borderId="0" xfId="209" applyFont="1" applyFill="1" applyAlignment="1" applyProtection="1">
      <alignment horizontal="left" vertical="center"/>
    </xf>
    <xf numFmtId="0" fontId="45" fillId="0" borderId="0" xfId="209" applyFont="1" applyFill="1" applyProtection="1">
      <alignment vertical="center"/>
    </xf>
    <xf numFmtId="199" fontId="24" fillId="0" borderId="0" xfId="209" applyNumberFormat="1" applyFont="1" applyFill="1" applyAlignment="1" applyProtection="1">
      <alignment horizontal="center" vertical="center" wrapText="1"/>
    </xf>
    <xf numFmtId="0" fontId="31" fillId="0" borderId="0" xfId="208" applyFont="1" applyFill="1" applyAlignment="1" applyProtection="1">
      <alignment horizontal="center" vertical="center"/>
    </xf>
    <xf numFmtId="0" fontId="25" fillId="0" borderId="3" xfId="209" applyNumberFormat="1" applyFont="1" applyFill="1" applyBorder="1" applyAlignment="1" applyProtection="1">
      <alignment horizontal="left" vertical="center"/>
    </xf>
    <xf numFmtId="200" fontId="25" fillId="0" borderId="1" xfId="209" applyNumberFormat="1" applyFont="1" applyFill="1" applyBorder="1" applyAlignment="1" applyProtection="1">
      <alignment horizontal="right" vertical="center" wrapText="1"/>
    </xf>
    <xf numFmtId="0" fontId="25" fillId="0" borderId="3" xfId="209" applyNumberFormat="1" applyFont="1" applyFill="1" applyBorder="1" applyAlignment="1" applyProtection="1">
      <alignment horizontal="left" vertical="center" wrapText="1"/>
    </xf>
    <xf numFmtId="0" fontId="24" fillId="0" borderId="3" xfId="209" applyFont="1" applyFill="1" applyBorder="1" applyAlignment="1" applyProtection="1">
      <alignment horizontal="distributed" vertical="center"/>
    </xf>
    <xf numFmtId="0" fontId="25" fillId="0" borderId="3" xfId="208" applyFont="1" applyFill="1" applyBorder="1" applyAlignment="1" applyProtection="1">
      <alignment horizontal="left" vertical="center"/>
    </xf>
    <xf numFmtId="0" fontId="38" fillId="0" borderId="3" xfId="209" applyFont="1" applyFill="1" applyBorder="1" applyAlignment="1" applyProtection="1">
      <alignment horizontal="distributed" vertical="center"/>
    </xf>
    <xf numFmtId="0" fontId="24" fillId="0" borderId="1" xfId="209" applyNumberFormat="1" applyFont="1" applyFill="1" applyBorder="1" applyAlignment="1" applyProtection="1">
      <alignment horizontal="distributed" vertical="center"/>
    </xf>
    <xf numFmtId="201" fontId="24" fillId="0" borderId="1" xfId="134" applyNumberFormat="1" applyFont="1" applyFill="1" applyBorder="1" applyAlignment="1" applyProtection="1">
      <alignment horizontal="right" vertical="center" wrapText="1"/>
      <protection locked="0"/>
    </xf>
    <xf numFmtId="0" fontId="25" fillId="0" borderId="3" xfId="209" applyFont="1" applyFill="1" applyBorder="1" applyAlignment="1" quotePrefix="1">
      <alignment horizontal="left" vertical="center"/>
    </xf>
  </cellXfs>
  <cellStyles count="24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_ET_STYLE_NoName_00__Book1_1 2 2 2" xfId="49"/>
    <cellStyle name="部门 4" xfId="50"/>
    <cellStyle name="强调文字颜色 2 3 2" xfId="51"/>
    <cellStyle name="Accent5 9" xfId="52"/>
    <cellStyle name="汇总 6" xfId="53"/>
    <cellStyle name="args.style" xfId="54"/>
    <cellStyle name="好 3 2 2" xfId="55"/>
    <cellStyle name="Accent1 5" xfId="56"/>
    <cellStyle name="Accent2 - 40%" xfId="57"/>
    <cellStyle name="Accent2 - 20% 2" xfId="58"/>
    <cellStyle name="Accent6 4" xfId="59"/>
    <cellStyle name="日期" xfId="60"/>
    <cellStyle name="60% - 强调文字颜色 6 3 2" xfId="61"/>
    <cellStyle name="Accent2 - 60%" xfId="62"/>
    <cellStyle name="好_0605石屏县 2 2" xfId="63"/>
    <cellStyle name="Input [yellow] 4" xfId="64"/>
    <cellStyle name="60% - 强调文字颜色 4 2 2 2" xfId="65"/>
    <cellStyle name="差_Book1 2" xfId="66"/>
    <cellStyle name="_ET_STYLE_NoName_00__Sheet3" xfId="67"/>
    <cellStyle name="60% - 强调文字颜色 2 3" xfId="68"/>
    <cellStyle name="Accent5 - 60% 2 2" xfId="69"/>
    <cellStyle name="60% - 强调文字颜色 2 2 2" xfId="70"/>
    <cellStyle name="标题 1 5 2" xfId="71"/>
    <cellStyle name="差 7" xfId="72"/>
    <cellStyle name="40% - 强调文字颜色 4 2" xfId="73"/>
    <cellStyle name="PSHeading 4" xfId="74"/>
    <cellStyle name="20% - 强调文字颜色 3 3" xfId="75"/>
    <cellStyle name="编号 3 2" xfId="76"/>
    <cellStyle name="好_2008年地州对账表(国库资金）" xfId="77"/>
    <cellStyle name="PSChar" xfId="78"/>
    <cellStyle name="60% - 强调文字颜色 5 2 2 2" xfId="79"/>
    <cellStyle name="_弱电系统设备配置报价清单" xfId="80"/>
    <cellStyle name="_Book1_3 2" xfId="81"/>
    <cellStyle name="超级链接 2" xfId="82"/>
    <cellStyle name="Percent [2]" xfId="83"/>
    <cellStyle name="标题 2 2 2 2" xfId="84"/>
    <cellStyle name="强调文字颜色 2 2 2 2" xfId="85"/>
    <cellStyle name="20% - 强调文字颜色 1 3" xfId="86"/>
    <cellStyle name="Accent1 - 20% 2" xfId="87"/>
    <cellStyle name="20% - 强调文字颜色 2 2" xfId="88"/>
    <cellStyle name="60% - 强调文字颜色 3 2 2 2" xfId="89"/>
    <cellStyle name="20% - 强调文字颜色 3 2" xfId="90"/>
    <cellStyle name="20% - 强调文字颜色 4 2" xfId="91"/>
    <cellStyle name="Mon閠aire_!!!GO" xfId="92"/>
    <cellStyle name="20% - 强调文字颜色 4 3" xfId="93"/>
    <cellStyle name="Accent6 - 60% 2 2" xfId="94"/>
    <cellStyle name="20% - 强调文字颜色 5 2" xfId="95"/>
    <cellStyle name="20% - 强调文字颜色 6 3" xfId="96"/>
    <cellStyle name="40% - 强调文字颜色 1 2" xfId="97"/>
    <cellStyle name="常规 9 2" xfId="98"/>
    <cellStyle name="40% - 强调文字颜色 2 3" xfId="99"/>
    <cellStyle name="40% - 强调文字颜色 3 3" xfId="100"/>
    <cellStyle name="40% - 强调文字颜色 5 2" xfId="101"/>
    <cellStyle name="60% - 强调文字颜色 4 3" xfId="102"/>
    <cellStyle name="适中 2 2" xfId="103"/>
    <cellStyle name="Accent2 5" xfId="104"/>
    <cellStyle name="40% - 强调文字颜色 6 3" xfId="105"/>
    <cellStyle name="60% - 强调文字颜色 1 2" xfId="106"/>
    <cellStyle name="输出 3 4" xfId="107"/>
    <cellStyle name="标题 3 2 4" xfId="108"/>
    <cellStyle name="60% - 强调文字颜色 1 3" xfId="109"/>
    <cellStyle name="常规 5" xfId="110"/>
    <cellStyle name="注释 2" xfId="111"/>
    <cellStyle name="60% - 强调文字颜色 3 3" xfId="112"/>
    <cellStyle name="常规 20" xfId="113"/>
    <cellStyle name="60% - 强调文字颜色 5 3" xfId="114"/>
    <cellStyle name="RowLevel_0" xfId="115"/>
    <cellStyle name="强调文字颜色 5 2 3" xfId="116"/>
    <cellStyle name="Header2" xfId="117"/>
    <cellStyle name="6mal" xfId="118"/>
    <cellStyle name="Accent5 - 20%" xfId="119"/>
    <cellStyle name="标题 6 2 2" xfId="120"/>
    <cellStyle name="Date 3" xfId="121"/>
    <cellStyle name="sstot" xfId="122"/>
    <cellStyle name="差_1110洱源 2" xfId="123"/>
    <cellStyle name="Header1 2" xfId="124"/>
    <cellStyle name="输入 2 4" xfId="125"/>
    <cellStyle name="Milliers_!!!GO" xfId="126"/>
    <cellStyle name="Accent3 - 40%" xfId="127"/>
    <cellStyle name="Mon閠aire [0]_!!!GO" xfId="128"/>
    <cellStyle name="常规 15 2 2" xfId="129"/>
    <cellStyle name="Accent4 - 60%" xfId="130"/>
    <cellStyle name="捠壿 [0.00]_Region Orders (2)" xfId="131"/>
    <cellStyle name="comma zerodec" xfId="132"/>
    <cellStyle name="Moneda_96 Risk" xfId="133"/>
    <cellStyle name="百分比 2" xfId="134"/>
    <cellStyle name="强调 2 2" xfId="135"/>
    <cellStyle name="Accent6 - 40%" xfId="136"/>
    <cellStyle name="商品名称 4" xfId="137"/>
    <cellStyle name="PSSpacer" xfId="138"/>
    <cellStyle name="New Times Roman" xfId="139"/>
    <cellStyle name="标题 1 2 2" xfId="140"/>
    <cellStyle name="Category" xfId="141"/>
    <cellStyle name="Comma [0]_!!!GO" xfId="142"/>
    <cellStyle name="汇总 2" xfId="143"/>
    <cellStyle name="ColLevel_0" xfId="144"/>
    <cellStyle name="Comma_!!!GO" xfId="145"/>
    <cellStyle name="Currency_!!!GO" xfId="146"/>
    <cellStyle name="分级显示列_1_Book1" xfId="147"/>
    <cellStyle name="Currency1" xfId="148"/>
    <cellStyle name="Dollar (zero dec)" xfId="149"/>
    <cellStyle name="Grey" xfId="150"/>
    <cellStyle name="标题 2 2" xfId="151"/>
    <cellStyle name="Input Cells" xfId="152"/>
    <cellStyle name="Linked Cells" xfId="153"/>
    <cellStyle name="Millares [0]_96 Risk" xfId="154"/>
    <cellStyle name="Millares_96 Risk" xfId="155"/>
    <cellStyle name="Moneda [0]_96 Risk" xfId="156"/>
    <cellStyle name="Month" xfId="157"/>
    <cellStyle name="数量 3" xfId="158"/>
    <cellStyle name="no dec" xfId="159"/>
    <cellStyle name="百分比 10" xfId="160"/>
    <cellStyle name="Normal - Style1" xfId="161"/>
    <cellStyle name="per.style" xfId="162"/>
    <cellStyle name="PSInt" xfId="163"/>
    <cellStyle name="Pourcentage_pldt" xfId="164"/>
    <cellStyle name="PSDate" xfId="165"/>
    <cellStyle name="PSDec" xfId="166"/>
    <cellStyle name="常规 10" xfId="167"/>
    <cellStyle name="Standard_AREAS" xfId="168"/>
    <cellStyle name="常规_Sheet3" xfId="169"/>
    <cellStyle name="常规 15 2" xfId="170"/>
    <cellStyle name="常规 2 2 6" xfId="171"/>
    <cellStyle name="标题 3 2" xfId="172"/>
    <cellStyle name="捠壿_Region Orders (2)" xfId="173"/>
    <cellStyle name="标题 4 2" xfId="174"/>
    <cellStyle name="标题 4 2 2 2" xfId="175"/>
    <cellStyle name="标题 5" xfId="176"/>
    <cellStyle name="标题1" xfId="177"/>
    <cellStyle name="表标题" xfId="178"/>
    <cellStyle name="解释性文本 5" xfId="179"/>
    <cellStyle name="差_0502通海县 2 2" xfId="180"/>
    <cellStyle name="差_2007年地州资金往来对账表" xfId="181"/>
    <cellStyle name="常规 28" xfId="182"/>
    <cellStyle name="昗弨_Pacific Region P&amp;L" xfId="183"/>
    <cellStyle name="常规 10 2_报预算局：2016年云南省及省本级1-7月社保基金预算执行情况表（0823）" xfId="184"/>
    <cellStyle name="常规 11 3" xfId="185"/>
    <cellStyle name="链接单元格 3 2 2" xfId="186"/>
    <cellStyle name="常规 16" xfId="187"/>
    <cellStyle name="检查单元格 2 2 2" xfId="188"/>
    <cellStyle name="常规 5 42" xfId="189"/>
    <cellStyle name="常规 19" xfId="190"/>
    <cellStyle name="常规 19 2" xfId="191"/>
    <cellStyle name="常规 19 2 2" xfId="192"/>
    <cellStyle name="强调文字颜色 3 3" xfId="193"/>
    <cellStyle name="常规 2 2" xfId="194"/>
    <cellStyle name="常规 2 2 11 2" xfId="195"/>
    <cellStyle name="常规 2 2 2" xfId="196"/>
    <cellStyle name="常规 2 4" xfId="197"/>
    <cellStyle name="常规 2 4 2" xfId="198"/>
    <cellStyle name="常规 3 3" xfId="199"/>
    <cellStyle name="常规 3 7" xfId="200"/>
    <cellStyle name="常规 4" xfId="201"/>
    <cellStyle name="常规 444" xfId="202"/>
    <cellStyle name="常规 428" xfId="203"/>
    <cellStyle name="常规 429" xfId="204"/>
    <cellStyle name="常规 452" xfId="205"/>
    <cellStyle name="常规 8" xfId="206"/>
    <cellStyle name="常规_2004年基金预算(二稿)" xfId="207"/>
    <cellStyle name="常规_2007年云南省向人大报送政府收支预算表格式编制过程表" xfId="208"/>
    <cellStyle name="常规_2007年云南省向人大报送政府收支预算表格式编制过程表 2" xfId="209"/>
    <cellStyle name="常规_2007年云南省向人大报送政府收支预算表格式编制过程表 2 2" xfId="210"/>
    <cellStyle name="计算 2 3" xfId="211"/>
    <cellStyle name="常规_2007年云南省向人大报送政府收支预算表格式编制过程表 2 2 2" xfId="212"/>
    <cellStyle name="常规_exceltmp1" xfId="213"/>
    <cellStyle name="常规_exceltmp1 2" xfId="214"/>
    <cellStyle name="超链接 2" xfId="215"/>
    <cellStyle name="超链接 2 2" xfId="216"/>
    <cellStyle name="分级显示行_1_Book1" xfId="217"/>
    <cellStyle name="好_0502通海县" xfId="218"/>
    <cellStyle name="后继超级链接" xfId="219"/>
    <cellStyle name="警告文本 2 2 2" xfId="220"/>
    <cellStyle name="千分位_97-917" xfId="221"/>
    <cellStyle name="借出原因" xfId="222"/>
    <cellStyle name="千分位[0]_laroux" xfId="223"/>
    <cellStyle name="千位[0]_ 方正PC" xfId="224"/>
    <cellStyle name="千位分隔 11" xfId="225"/>
    <cellStyle name="千位分隔 2" xfId="226"/>
    <cellStyle name="强调 1" xfId="227"/>
    <cellStyle name="强调 3" xfId="228"/>
    <cellStyle name="强调文字颜色 1 3" xfId="229"/>
    <cellStyle name="强调文字颜色 3 2" xfId="230"/>
    <cellStyle name="强调文字颜色 4 2" xfId="231"/>
    <cellStyle name="强调文字颜色 6 3" xfId="232"/>
    <cellStyle name="未定义" xfId="233"/>
    <cellStyle name="Normal" xfId="234"/>
    <cellStyle name="TextStyle" xfId="235"/>
    <cellStyle name="百分比 12" xfId="236"/>
    <cellStyle name="常规 428 2" xfId="237"/>
    <cellStyle name="常规 28 2" xfId="238"/>
    <cellStyle name="常规 101 3" xfId="239"/>
    <cellStyle name="千位分隔 10" xfId="240"/>
  </cellStyles>
  <dxfs count="6">
    <dxf>
      <font>
        <color indexed="9"/>
      </font>
    </dxf>
    <dxf>
      <font>
        <b val="1"/>
        <i val="0"/>
      </font>
    </dxf>
    <dxf>
      <font>
        <color indexed="10"/>
      </font>
    </dxf>
    <dxf>
      <font>
        <b val="0"/>
        <color indexed="9"/>
      </font>
    </dxf>
    <dxf>
      <font>
        <b val="0"/>
        <i val="0"/>
        <color indexed="9"/>
      </font>
    </dxf>
    <dxf>
      <font>
        <b val="0"/>
        <i val="0"/>
        <color indexed="10"/>
      </font>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8" Type="http://schemas.openxmlformats.org/officeDocument/2006/relationships/styles" Target="styles.xml"/><Relationship Id="rId37" Type="http://schemas.openxmlformats.org/officeDocument/2006/relationships/sharedStrings" Target="sharedStrings.xml"/><Relationship Id="rId36" Type="http://schemas.openxmlformats.org/officeDocument/2006/relationships/theme" Target="theme/theme1.xml"/><Relationship Id="rId35" Type="http://schemas.openxmlformats.org/officeDocument/2006/relationships/externalLink" Target="externalLinks/externalLink2.xml"/><Relationship Id="rId34" Type="http://schemas.openxmlformats.org/officeDocument/2006/relationships/externalLink" Target="externalLinks/externalLink1.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24.6.233\&#20840;&#20307;&#20154;&#21592;\02&#24179;&#34913;&#22788;\01&#36130;&#21147;&#21450;&#39044;&#20915;&#31639;&#25253;&#21578;\2018&#24180;\&#24180;&#21021;&#20154;&#20195;&#20250;\&#36807;&#31243;\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24.6.233\&#20840;&#20307;&#20154;&#21592;\02&#24179;&#34913;&#22788;\01&#36130;&#21147;&#21450;&#39044;&#20915;&#31639;&#25253;&#21578;\2018&#24180;\&#24180;&#21021;&#20154;&#20195;&#20250;\&#36807;&#31243;\RecoveredExternalLink2"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说明"/>
      <sheetName val="封面"/>
      <sheetName val="目录"/>
      <sheetName val="表一"/>
      <sheetName val="表二"/>
      <sheetName val="表三"/>
      <sheetName val="表四"/>
      <sheetName val="表五"/>
      <sheetName val="表六"/>
      <sheetName val="表七"/>
      <sheetName val="表八"/>
      <sheetName val="审核1"/>
      <sheetName val="审核2"/>
      <sheetName val="土地收入"/>
      <sheetName val="历年预算科目"/>
      <sheetName val="_ESList"/>
      <sheetName val="SW-TEO"/>
      <sheetName val="中央"/>
      <sheetName val="Open"/>
      <sheetName val="Toolbox"/>
      <sheetName val="国家"/>
      <sheetName val="G.1R-Shou COP Gf"/>
      <sheetName val="Financ. Overview"/>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说明"/>
      <sheetName val="封面"/>
      <sheetName val="目录"/>
      <sheetName val="表一"/>
      <sheetName val="表二"/>
      <sheetName val="表三"/>
      <sheetName val="表四"/>
      <sheetName val="表五"/>
      <sheetName val="表六"/>
      <sheetName val="表七"/>
      <sheetName val="表八"/>
      <sheetName val="审核1"/>
      <sheetName val="审核2"/>
      <sheetName val="土地收入"/>
      <sheetName val="历年预算科目"/>
      <sheetName val="_ESList"/>
      <sheetName val="收入(一般)"/>
      <sheetName val="支出(一般)"/>
      <sheetName val="收入(基金)"/>
      <sheetName val="支出(基金)"/>
      <sheetName val="国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1">
    <tabColor rgb="FF00B0F0"/>
  </sheetPr>
  <dimension ref="A1:F52"/>
  <sheetViews>
    <sheetView showGridLines="0" showZeros="0" workbookViewId="0">
      <pane ySplit="3" topLeftCell="A4" activePane="bottomLeft" state="frozen"/>
      <selection/>
      <selection pane="bottomLeft" activeCell="K18" sqref="K18"/>
    </sheetView>
  </sheetViews>
  <sheetFormatPr defaultColWidth="9" defaultRowHeight="14.25" outlineLevelCol="5"/>
  <cols>
    <col min="1" max="1" width="17.6333333333333" style="267" hidden="1" customWidth="1"/>
    <col min="2" max="2" width="50.75" style="270" customWidth="1"/>
    <col min="3" max="4" width="20.6333333333333" style="270" customWidth="1"/>
    <col min="5" max="5" width="20.6333333333333" style="358" customWidth="1"/>
    <col min="6" max="6" width="9" style="431" hidden="1" customWidth="1"/>
    <col min="7" max="16384" width="9" style="425"/>
  </cols>
  <sheetData>
    <row r="1" s="425" customFormat="1" ht="45" customHeight="1" spans="1:5">
      <c r="A1" s="430"/>
      <c r="B1" s="430" t="s">
        <v>0</v>
      </c>
      <c r="C1" s="430"/>
      <c r="D1" s="430"/>
      <c r="E1" s="430"/>
    </row>
    <row r="2" s="425" customFormat="1" ht="18.95" customHeight="1" spans="1:5">
      <c r="A2" s="270"/>
      <c r="B2" s="503"/>
      <c r="C2" s="504"/>
      <c r="D2" s="270"/>
      <c r="E2" s="275" t="s">
        <v>1</v>
      </c>
    </row>
    <row r="3" s="500" customFormat="1" ht="45" customHeight="1" spans="1:6">
      <c r="A3" s="277" t="s">
        <v>2</v>
      </c>
      <c r="B3" s="280" t="s">
        <v>3</v>
      </c>
      <c r="C3" s="279" t="s">
        <v>4</v>
      </c>
      <c r="D3" s="279" t="s">
        <v>5</v>
      </c>
      <c r="E3" s="280" t="s">
        <v>6</v>
      </c>
      <c r="F3" s="505" t="s">
        <v>7</v>
      </c>
    </row>
    <row r="4" s="425" customFormat="1" ht="37.5" customHeight="1" spans="1:6">
      <c r="A4" s="478">
        <v>101</v>
      </c>
      <c r="B4" s="479" t="s">
        <v>8</v>
      </c>
      <c r="C4" s="285">
        <f>SUM(C5:C19)</f>
        <v>1156310</v>
      </c>
      <c r="D4" s="285">
        <f>SUM(D5:D19)</f>
        <v>1230691</v>
      </c>
      <c r="E4" s="364">
        <f t="shared" ref="E4:E25" si="0">IF(C4&lt;0,"",IFERROR(D4/C4-1,0))</f>
        <v>0.064</v>
      </c>
      <c r="F4" s="506" t="str">
        <f t="shared" ref="F4:F39" si="1">IF(LEN(A4)=3,"是",IF(B4&lt;&gt;"",IF(SUM(C4:D4)&lt;&gt;0,"是","否"),"是"))</f>
        <v>是</v>
      </c>
    </row>
    <row r="5" s="425" customFormat="1" ht="37.5" customHeight="1" spans="1:6">
      <c r="A5" s="507">
        <v>10101</v>
      </c>
      <c r="B5" s="475" t="s">
        <v>9</v>
      </c>
      <c r="C5" s="508">
        <v>455579</v>
      </c>
      <c r="D5" s="205">
        <v>494404</v>
      </c>
      <c r="E5" s="366">
        <f t="shared" si="0"/>
        <v>0.085</v>
      </c>
      <c r="F5" s="506" t="str">
        <f t="shared" si="1"/>
        <v>是</v>
      </c>
    </row>
    <row r="6" s="425" customFormat="1" ht="37.5" customHeight="1" spans="1:6">
      <c r="A6" s="507">
        <v>10104</v>
      </c>
      <c r="B6" s="475" t="s">
        <v>10</v>
      </c>
      <c r="C6" s="508">
        <v>62886</v>
      </c>
      <c r="D6" s="205">
        <v>66374</v>
      </c>
      <c r="E6" s="366">
        <f t="shared" si="0"/>
        <v>0.055</v>
      </c>
      <c r="F6" s="506" t="str">
        <f t="shared" si="1"/>
        <v>是</v>
      </c>
    </row>
    <row r="7" s="425" customFormat="1" ht="37.5" customHeight="1" spans="1:6">
      <c r="A7" s="507">
        <v>10106</v>
      </c>
      <c r="B7" s="475" t="s">
        <v>11</v>
      </c>
      <c r="C7" s="508">
        <v>15295</v>
      </c>
      <c r="D7" s="205">
        <v>15756</v>
      </c>
      <c r="E7" s="366">
        <f t="shared" si="0"/>
        <v>0.03</v>
      </c>
      <c r="F7" s="506" t="str">
        <f t="shared" si="1"/>
        <v>是</v>
      </c>
    </row>
    <row r="8" s="425" customFormat="1" ht="37.5" customHeight="1" spans="1:6">
      <c r="A8" s="507">
        <v>10107</v>
      </c>
      <c r="B8" s="475" t="s">
        <v>12</v>
      </c>
      <c r="C8" s="508">
        <v>80749</v>
      </c>
      <c r="D8" s="205">
        <v>88259</v>
      </c>
      <c r="E8" s="366">
        <f t="shared" si="0"/>
        <v>0.093</v>
      </c>
      <c r="F8" s="506" t="str">
        <f t="shared" si="1"/>
        <v>是</v>
      </c>
    </row>
    <row r="9" s="425" customFormat="1" ht="37.5" customHeight="1" spans="1:6">
      <c r="A9" s="507">
        <v>10109</v>
      </c>
      <c r="B9" s="475" t="s">
        <v>13</v>
      </c>
      <c r="C9" s="508">
        <v>140420</v>
      </c>
      <c r="D9" s="205">
        <v>141788</v>
      </c>
      <c r="E9" s="366">
        <f t="shared" si="0"/>
        <v>0.01</v>
      </c>
      <c r="F9" s="506" t="str">
        <f t="shared" si="1"/>
        <v>是</v>
      </c>
    </row>
    <row r="10" s="425" customFormat="1" ht="37.5" customHeight="1" spans="1:6">
      <c r="A10" s="507">
        <v>10110</v>
      </c>
      <c r="B10" s="475" t="s">
        <v>14</v>
      </c>
      <c r="C10" s="508">
        <v>36081</v>
      </c>
      <c r="D10" s="205">
        <v>36929</v>
      </c>
      <c r="E10" s="366">
        <f t="shared" si="0"/>
        <v>0.024</v>
      </c>
      <c r="F10" s="506" t="str">
        <f t="shared" si="1"/>
        <v>是</v>
      </c>
    </row>
    <row r="11" s="425" customFormat="1" ht="37.5" customHeight="1" spans="1:6">
      <c r="A11" s="507">
        <v>10111</v>
      </c>
      <c r="B11" s="475" t="s">
        <v>15</v>
      </c>
      <c r="C11" s="508">
        <v>28562</v>
      </c>
      <c r="D11" s="205">
        <v>28104</v>
      </c>
      <c r="E11" s="366">
        <f t="shared" si="0"/>
        <v>-0.016</v>
      </c>
      <c r="F11" s="506" t="str">
        <f t="shared" si="1"/>
        <v>是</v>
      </c>
    </row>
    <row r="12" s="425" customFormat="1" ht="37.5" customHeight="1" spans="1:6">
      <c r="A12" s="507">
        <v>10112</v>
      </c>
      <c r="B12" s="475" t="s">
        <v>16</v>
      </c>
      <c r="C12" s="508">
        <v>34695</v>
      </c>
      <c r="D12" s="205">
        <v>35230</v>
      </c>
      <c r="E12" s="366">
        <f t="shared" si="0"/>
        <v>0.015</v>
      </c>
      <c r="F12" s="506" t="str">
        <f t="shared" si="1"/>
        <v>是</v>
      </c>
    </row>
    <row r="13" s="425" customFormat="1" ht="37.5" customHeight="1" spans="1:6">
      <c r="A13" s="507">
        <v>10113</v>
      </c>
      <c r="B13" s="475" t="s">
        <v>17</v>
      </c>
      <c r="C13" s="508">
        <v>42954</v>
      </c>
      <c r="D13" s="205">
        <v>43641</v>
      </c>
      <c r="E13" s="366">
        <f t="shared" si="0"/>
        <v>0.016</v>
      </c>
      <c r="F13" s="506" t="str">
        <f t="shared" si="1"/>
        <v>是</v>
      </c>
    </row>
    <row r="14" s="425" customFormat="1" ht="37.5" customHeight="1" spans="1:6">
      <c r="A14" s="507">
        <v>10114</v>
      </c>
      <c r="B14" s="475" t="s">
        <v>18</v>
      </c>
      <c r="C14" s="508">
        <v>32408</v>
      </c>
      <c r="D14" s="205">
        <v>33413</v>
      </c>
      <c r="E14" s="366">
        <f t="shared" si="0"/>
        <v>0.031</v>
      </c>
      <c r="F14" s="506" t="str">
        <f t="shared" si="1"/>
        <v>是</v>
      </c>
    </row>
    <row r="15" s="425" customFormat="1" ht="37.5" customHeight="1" spans="1:6">
      <c r="A15" s="507">
        <v>10118</v>
      </c>
      <c r="B15" s="475" t="s">
        <v>19</v>
      </c>
      <c r="C15" s="508">
        <v>32836</v>
      </c>
      <c r="D15" s="205">
        <v>43978</v>
      </c>
      <c r="E15" s="366">
        <f t="shared" si="0"/>
        <v>0.339</v>
      </c>
      <c r="F15" s="506" t="str">
        <f t="shared" si="1"/>
        <v>是</v>
      </c>
    </row>
    <row r="16" s="425" customFormat="1" ht="37.5" customHeight="1" spans="1:6">
      <c r="A16" s="507">
        <v>10119</v>
      </c>
      <c r="B16" s="475" t="s">
        <v>20</v>
      </c>
      <c r="C16" s="508">
        <v>41413</v>
      </c>
      <c r="D16" s="205">
        <v>44899</v>
      </c>
      <c r="E16" s="366">
        <f t="shared" si="0"/>
        <v>0.084</v>
      </c>
      <c r="F16" s="506" t="str">
        <f t="shared" si="1"/>
        <v>是</v>
      </c>
    </row>
    <row r="17" s="425" customFormat="1" ht="37.5" customHeight="1" spans="1:6">
      <c r="A17" s="507">
        <v>10120</v>
      </c>
      <c r="B17" s="475" t="s">
        <v>21</v>
      </c>
      <c r="C17" s="508">
        <v>137022</v>
      </c>
      <c r="D17" s="205">
        <v>137359</v>
      </c>
      <c r="E17" s="366">
        <f t="shared" si="0"/>
        <v>0.002</v>
      </c>
      <c r="F17" s="506" t="str">
        <f t="shared" si="1"/>
        <v>是</v>
      </c>
    </row>
    <row r="18" s="425" customFormat="1" ht="37.5" customHeight="1" spans="1:6">
      <c r="A18" s="507">
        <v>10121</v>
      </c>
      <c r="B18" s="475" t="s">
        <v>22</v>
      </c>
      <c r="C18" s="508">
        <v>14510</v>
      </c>
      <c r="D18" s="205">
        <v>14998</v>
      </c>
      <c r="E18" s="366">
        <f t="shared" si="0"/>
        <v>0.034</v>
      </c>
      <c r="F18" s="506" t="str">
        <f t="shared" si="1"/>
        <v>是</v>
      </c>
    </row>
    <row r="19" s="425" customFormat="1" ht="37.5" customHeight="1" spans="1:6">
      <c r="A19" s="507">
        <v>10199</v>
      </c>
      <c r="B19" s="475" t="s">
        <v>23</v>
      </c>
      <c r="C19" s="508">
        <v>900</v>
      </c>
      <c r="D19" s="205">
        <v>5559</v>
      </c>
      <c r="E19" s="366">
        <f t="shared" si="0"/>
        <v>5.177</v>
      </c>
      <c r="F19" s="506" t="str">
        <f t="shared" si="1"/>
        <v>是</v>
      </c>
    </row>
    <row r="20" s="425" customFormat="1" ht="37.5" customHeight="1" spans="1:6">
      <c r="A20" s="478">
        <v>103</v>
      </c>
      <c r="B20" s="479" t="s">
        <v>24</v>
      </c>
      <c r="C20" s="285">
        <f>SUM(C21:C28)</f>
        <v>511941</v>
      </c>
      <c r="D20" s="285">
        <f>SUM(D21:D28)</f>
        <v>470925</v>
      </c>
      <c r="E20" s="364">
        <f t="shared" si="0"/>
        <v>-0.08</v>
      </c>
      <c r="F20" s="506" t="str">
        <f t="shared" si="1"/>
        <v>是</v>
      </c>
    </row>
    <row r="21" s="425" customFormat="1" ht="37.5" customHeight="1" spans="1:6">
      <c r="A21" s="509">
        <v>10302</v>
      </c>
      <c r="B21" s="475" t="s">
        <v>25</v>
      </c>
      <c r="C21" s="508">
        <v>57086</v>
      </c>
      <c r="D21" s="205">
        <v>68202</v>
      </c>
      <c r="E21" s="366">
        <f t="shared" si="0"/>
        <v>0.195</v>
      </c>
      <c r="F21" s="506" t="str">
        <f t="shared" si="1"/>
        <v>是</v>
      </c>
    </row>
    <row r="22" s="425" customFormat="1" ht="37.5" customHeight="1" spans="1:6">
      <c r="A22" s="507">
        <v>10304</v>
      </c>
      <c r="B22" s="475" t="s">
        <v>26</v>
      </c>
      <c r="C22" s="508">
        <v>166192</v>
      </c>
      <c r="D22" s="205">
        <v>140853</v>
      </c>
      <c r="E22" s="366">
        <f t="shared" si="0"/>
        <v>-0.152</v>
      </c>
      <c r="F22" s="506" t="str">
        <f t="shared" si="1"/>
        <v>是</v>
      </c>
    </row>
    <row r="23" s="425" customFormat="1" ht="37.5" customHeight="1" spans="1:6">
      <c r="A23" s="507">
        <v>10305</v>
      </c>
      <c r="B23" s="475" t="s">
        <v>27</v>
      </c>
      <c r="C23" s="508">
        <v>97966</v>
      </c>
      <c r="D23" s="205">
        <v>94146</v>
      </c>
      <c r="E23" s="366">
        <f t="shared" si="0"/>
        <v>-0.039</v>
      </c>
      <c r="F23" s="506" t="str">
        <f t="shared" si="1"/>
        <v>是</v>
      </c>
    </row>
    <row r="24" s="431" customFormat="1" ht="37.5" hidden="1" customHeight="1" spans="1:6">
      <c r="A24" s="507">
        <v>10306</v>
      </c>
      <c r="B24" s="475" t="s">
        <v>28</v>
      </c>
      <c r="C24" s="508">
        <v>0</v>
      </c>
      <c r="D24" s="205">
        <v>0</v>
      </c>
      <c r="E24" s="366">
        <f t="shared" si="0"/>
        <v>0</v>
      </c>
      <c r="F24" s="506" t="str">
        <f t="shared" si="1"/>
        <v>否</v>
      </c>
    </row>
    <row r="25" s="425" customFormat="1" ht="37.5" customHeight="1" spans="1:6">
      <c r="A25" s="507">
        <v>10307</v>
      </c>
      <c r="B25" s="475" t="s">
        <v>29</v>
      </c>
      <c r="C25" s="508">
        <v>108027</v>
      </c>
      <c r="D25" s="205">
        <v>105538</v>
      </c>
      <c r="E25" s="366">
        <f t="shared" si="0"/>
        <v>-0.023</v>
      </c>
      <c r="F25" s="506" t="str">
        <f t="shared" si="1"/>
        <v>是</v>
      </c>
    </row>
    <row r="26" s="425" customFormat="1" ht="37.5" customHeight="1" spans="1:6">
      <c r="A26" s="507">
        <v>10308</v>
      </c>
      <c r="B26" s="475" t="s">
        <v>30</v>
      </c>
      <c r="C26" s="508">
        <v>1940</v>
      </c>
      <c r="D26" s="205">
        <v>1000</v>
      </c>
      <c r="E26" s="366"/>
      <c r="F26" s="506" t="str">
        <f t="shared" si="1"/>
        <v>是</v>
      </c>
    </row>
    <row r="27" s="425" customFormat="1" ht="37.5" customHeight="1" spans="1:6">
      <c r="A27" s="507">
        <v>10309</v>
      </c>
      <c r="B27" s="475" t="s">
        <v>31</v>
      </c>
      <c r="C27" s="508">
        <v>76058</v>
      </c>
      <c r="D27" s="205">
        <v>59120</v>
      </c>
      <c r="E27" s="366">
        <f t="shared" ref="E27:E30" si="2">IF(C27&lt;0,"",IFERROR(D27/C27-1,0))</f>
        <v>-0.223</v>
      </c>
      <c r="F27" s="506" t="str">
        <f t="shared" si="1"/>
        <v>是</v>
      </c>
    </row>
    <row r="28" s="425" customFormat="1" ht="37.5" customHeight="1" spans="1:6">
      <c r="A28" s="507">
        <v>10399</v>
      </c>
      <c r="B28" s="475" t="s">
        <v>32</v>
      </c>
      <c r="C28" s="508">
        <v>4672</v>
      </c>
      <c r="D28" s="205">
        <v>2066</v>
      </c>
      <c r="E28" s="366">
        <f t="shared" si="2"/>
        <v>-0.558</v>
      </c>
      <c r="F28" s="506" t="str">
        <f t="shared" si="1"/>
        <v>是</v>
      </c>
    </row>
    <row r="29" s="425" customFormat="1" ht="37.5" customHeight="1" spans="1:6">
      <c r="A29" s="344"/>
      <c r="B29" s="475"/>
      <c r="C29" s="205"/>
      <c r="D29" s="205"/>
      <c r="E29" s="364">
        <f t="shared" si="2"/>
        <v>0</v>
      </c>
      <c r="F29" s="506" t="str">
        <f t="shared" si="1"/>
        <v>是</v>
      </c>
    </row>
    <row r="30" s="274" customFormat="1" ht="37.5" customHeight="1" spans="1:6">
      <c r="A30" s="510"/>
      <c r="B30" s="309" t="s">
        <v>33</v>
      </c>
      <c r="C30" s="285">
        <f>SUM(C20,C4)</f>
        <v>1668251</v>
      </c>
      <c r="D30" s="285">
        <f>SUM(D20,D4)</f>
        <v>1701616</v>
      </c>
      <c r="E30" s="364">
        <f t="shared" si="2"/>
        <v>0.02</v>
      </c>
      <c r="F30" s="506" t="str">
        <f t="shared" si="1"/>
        <v>是</v>
      </c>
    </row>
    <row r="31" s="425" customFormat="1" ht="37.5" customHeight="1" spans="1:6">
      <c r="A31" s="478">
        <v>110</v>
      </c>
      <c r="B31" s="479" t="s">
        <v>34</v>
      </c>
      <c r="C31" s="299">
        <f>SUM(C32:C38)</f>
        <v>4816037</v>
      </c>
      <c r="D31" s="299">
        <f>SUM(D32:D38)</f>
        <v>4533609</v>
      </c>
      <c r="E31" s="376"/>
      <c r="F31" s="506" t="str">
        <f t="shared" si="1"/>
        <v>是</v>
      </c>
    </row>
    <row r="32" s="425" customFormat="1" ht="37.5" customHeight="1" spans="1:6">
      <c r="A32" s="344">
        <v>11001</v>
      </c>
      <c r="B32" s="313" t="s">
        <v>35</v>
      </c>
      <c r="C32" s="298">
        <v>53359</v>
      </c>
      <c r="D32" s="298">
        <v>73282</v>
      </c>
      <c r="E32" s="354"/>
      <c r="F32" s="506" t="str">
        <f t="shared" si="1"/>
        <v>是</v>
      </c>
    </row>
    <row r="33" s="425" customFormat="1" ht="37.5" customHeight="1" spans="1:6">
      <c r="A33" s="344"/>
      <c r="B33" s="313" t="s">
        <v>36</v>
      </c>
      <c r="C33" s="298">
        <v>3769514</v>
      </c>
      <c r="D33" s="298">
        <v>3739728</v>
      </c>
      <c r="E33" s="354"/>
      <c r="F33" s="506" t="str">
        <f t="shared" si="1"/>
        <v>是</v>
      </c>
    </row>
    <row r="34" s="425" customFormat="1" ht="37.5" customHeight="1" spans="1:6">
      <c r="A34" s="344">
        <v>11008</v>
      </c>
      <c r="B34" s="313" t="s">
        <v>37</v>
      </c>
      <c r="C34" s="298">
        <v>268669</v>
      </c>
      <c r="D34" s="298">
        <v>228531</v>
      </c>
      <c r="E34" s="354"/>
      <c r="F34" s="506" t="str">
        <f t="shared" si="1"/>
        <v>是</v>
      </c>
    </row>
    <row r="35" s="425" customFormat="1" ht="37.5" customHeight="1" spans="1:6">
      <c r="A35" s="344">
        <v>11009</v>
      </c>
      <c r="B35" s="313" t="s">
        <v>38</v>
      </c>
      <c r="C35" s="298">
        <v>263778</v>
      </c>
      <c r="D35" s="298">
        <v>80860</v>
      </c>
      <c r="E35" s="354"/>
      <c r="F35" s="506" t="str">
        <f t="shared" si="1"/>
        <v>是</v>
      </c>
    </row>
    <row r="36" s="246" customFormat="1" ht="37.5" customHeight="1" spans="1:6">
      <c r="A36" s="344">
        <v>11011</v>
      </c>
      <c r="B36" s="313" t="s">
        <v>39</v>
      </c>
      <c r="C36" s="298">
        <v>418850</v>
      </c>
      <c r="D36" s="298">
        <v>392180</v>
      </c>
      <c r="E36" s="354"/>
      <c r="F36" s="506" t="str">
        <f t="shared" si="1"/>
        <v>是</v>
      </c>
    </row>
    <row r="37" s="501" customFormat="1" ht="37.5" hidden="1" customHeight="1" spans="1:6">
      <c r="A37" s="511">
        <v>11013</v>
      </c>
      <c r="B37" s="317" t="s">
        <v>40</v>
      </c>
      <c r="C37" s="298"/>
      <c r="D37" s="298"/>
      <c r="E37" s="485"/>
      <c r="F37" s="506" t="str">
        <f t="shared" si="1"/>
        <v>否</v>
      </c>
    </row>
    <row r="38" s="502" customFormat="1" ht="37.5" customHeight="1" spans="1:6">
      <c r="A38" s="511">
        <v>11015</v>
      </c>
      <c r="B38" s="317" t="s">
        <v>41</v>
      </c>
      <c r="C38" s="298">
        <v>41867</v>
      </c>
      <c r="D38" s="298">
        <v>19028</v>
      </c>
      <c r="E38" s="485"/>
      <c r="F38" s="506" t="str">
        <f t="shared" si="1"/>
        <v>是</v>
      </c>
    </row>
    <row r="39" ht="37.5" customHeight="1" spans="1:6">
      <c r="A39" s="512"/>
      <c r="B39" s="513" t="s">
        <v>42</v>
      </c>
      <c r="C39" s="299">
        <f>C30+C31</f>
        <v>6484288</v>
      </c>
      <c r="D39" s="299">
        <f>D30+D31</f>
        <v>6235225</v>
      </c>
      <c r="E39" s="514"/>
      <c r="F39" s="506" t="str">
        <f t="shared" si="1"/>
        <v>是</v>
      </c>
    </row>
    <row r="40" spans="3:4">
      <c r="C40" s="372"/>
      <c r="D40" s="372"/>
    </row>
    <row r="41" spans="4:4">
      <c r="D41" s="372"/>
    </row>
    <row r="42" spans="3:4">
      <c r="C42" s="372"/>
      <c r="D42" s="372"/>
    </row>
    <row r="43" spans="4:4">
      <c r="D43" s="372"/>
    </row>
    <row r="44" spans="3:4">
      <c r="C44" s="372"/>
      <c r="D44" s="372"/>
    </row>
    <row r="45" spans="3:4">
      <c r="C45" s="372"/>
      <c r="D45" s="372"/>
    </row>
    <row r="46" spans="4:4">
      <c r="D46" s="372"/>
    </row>
    <row r="47" spans="3:4">
      <c r="C47" s="372"/>
      <c r="D47" s="372"/>
    </row>
    <row r="48" spans="3:4">
      <c r="C48" s="372"/>
      <c r="D48" s="372"/>
    </row>
    <row r="49" spans="3:4">
      <c r="C49" s="372"/>
      <c r="D49" s="372"/>
    </row>
    <row r="50" spans="3:4">
      <c r="C50" s="372"/>
      <c r="D50" s="372"/>
    </row>
    <row r="51" spans="4:4">
      <c r="D51" s="372"/>
    </row>
    <row r="52" spans="3:4">
      <c r="C52" s="372"/>
      <c r="D52" s="372"/>
    </row>
  </sheetData>
  <autoFilter xmlns:etc="http://www.wps.cn/officeDocument/2017/etCustomData" ref="A3:F39" etc:filterBottomFollowUsedRange="0">
    <filterColumn colId="5">
      <customFilters>
        <customFilter operator="equal" val="是"/>
      </customFilters>
    </filterColumn>
    <extLst/>
  </autoFilter>
  <mergeCells count="1">
    <mergeCell ref="B1:E1"/>
  </mergeCells>
  <conditionalFormatting sqref="E2">
    <cfRule type="cellIs" dxfId="0" priority="70" stopIfTrue="1" operator="lessThanOrEqual">
      <formula>-1</formula>
    </cfRule>
  </conditionalFormatting>
  <conditionalFormatting sqref="B4">
    <cfRule type="expression" dxfId="1" priority="16" stopIfTrue="1">
      <formula>"len($A:$A)=3"</formula>
    </cfRule>
  </conditionalFormatting>
  <conditionalFormatting sqref="C4:D4">
    <cfRule type="expression" dxfId="1" priority="14" stopIfTrue="1">
      <formula>"len($A:$A)=3"</formula>
    </cfRule>
  </conditionalFormatting>
  <conditionalFormatting sqref="D38">
    <cfRule type="expression" dxfId="1" priority="53" stopIfTrue="1">
      <formula>"len($A:$A)=3"</formula>
    </cfRule>
  </conditionalFormatting>
  <conditionalFormatting sqref="B39">
    <cfRule type="expression" dxfId="1" priority="90" stopIfTrue="1">
      <formula>"len($A:$A)=3"</formula>
    </cfRule>
  </conditionalFormatting>
  <conditionalFormatting sqref="B21:B29">
    <cfRule type="expression" dxfId="1" priority="5" stopIfTrue="1">
      <formula>"len($A:$A)=3"</formula>
    </cfRule>
  </conditionalFormatting>
  <conditionalFormatting sqref="B31:B33">
    <cfRule type="expression" dxfId="1" priority="45" stopIfTrue="1">
      <formula>"len($A:$A)=3"</formula>
    </cfRule>
  </conditionalFormatting>
  <conditionalFormatting sqref="B37:B39">
    <cfRule type="expression" dxfId="1" priority="39" stopIfTrue="1">
      <formula>"len($A:$A)=3"</formula>
    </cfRule>
  </conditionalFormatting>
  <conditionalFormatting sqref="C21:C28">
    <cfRule type="expression" dxfId="1" priority="2" stopIfTrue="1">
      <formula>"len($A:$A)=3"</formula>
    </cfRule>
  </conditionalFormatting>
  <conditionalFormatting sqref="C32:C33">
    <cfRule type="expression" dxfId="1" priority="59" stopIfTrue="1">
      <formula>"len($A:$A)=3"</formula>
    </cfRule>
  </conditionalFormatting>
  <conditionalFormatting sqref="C34:C36">
    <cfRule type="expression" dxfId="1" priority="57" stopIfTrue="1">
      <formula>"len($A:$A)=3"</formula>
    </cfRule>
  </conditionalFormatting>
  <conditionalFormatting sqref="D5:D19">
    <cfRule type="expression" dxfId="1" priority="12" stopIfTrue="1">
      <formula>"len($A:$A)=3"</formula>
    </cfRule>
  </conditionalFormatting>
  <conditionalFormatting sqref="D21:D28">
    <cfRule type="expression" dxfId="1" priority="1" stopIfTrue="1">
      <formula>"len($A:$A)=3"</formula>
    </cfRule>
  </conditionalFormatting>
  <conditionalFormatting sqref="D32:D33">
    <cfRule type="expression" dxfId="1" priority="48" stopIfTrue="1">
      <formula>"len($A:$A)=3"</formula>
    </cfRule>
  </conditionalFormatting>
  <conditionalFormatting sqref="D34:D36">
    <cfRule type="expression" dxfId="1" priority="46" stopIfTrue="1">
      <formula>"len($A:$A)=3"</formula>
    </cfRule>
  </conditionalFormatting>
  <conditionalFormatting sqref="D37:D38">
    <cfRule type="expression" dxfId="1" priority="56" stopIfTrue="1">
      <formula>"len($A:$A)=3"</formula>
    </cfRule>
  </conditionalFormatting>
  <conditionalFormatting sqref="F4:F39">
    <cfRule type="cellIs" dxfId="2" priority="68" stopIfTrue="1" operator="lessThan">
      <formula>0</formula>
    </cfRule>
  </conditionalFormatting>
  <conditionalFormatting sqref="A4:B4 A21:A29 A20:B20 A5:A19">
    <cfRule type="expression" dxfId="1" priority="15" stopIfTrue="1">
      <formula>"len($A:$A)=3"</formula>
    </cfRule>
  </conditionalFormatting>
  <conditionalFormatting sqref="C29 C20:D20 C4:D4">
    <cfRule type="expression" dxfId="1" priority="13" stopIfTrue="1">
      <formula>"len($A:$A)=3"</formula>
    </cfRule>
  </conditionalFormatting>
  <conditionalFormatting sqref="B5:C19">
    <cfRule type="expression" dxfId="1" priority="8" stopIfTrue="1">
      <formula>"len($A:$A)=3"</formula>
    </cfRule>
  </conditionalFormatting>
  <conditionalFormatting sqref="D5:D19 D21:D29">
    <cfRule type="expression" dxfId="1" priority="11" stopIfTrue="1">
      <formula>"len($A:$A)=3"</formula>
    </cfRule>
  </conditionalFormatting>
  <conditionalFormatting sqref="A31:B33 B38:B39">
    <cfRule type="expression" dxfId="1" priority="44" stopIfTrue="1">
      <formula>"len($A:$A)=3"</formula>
    </cfRule>
  </conditionalFormatting>
  <conditionalFormatting sqref="C31:D33">
    <cfRule type="expression" dxfId="1" priority="60" stopIfTrue="1">
      <formula>"len($A:$A)=3"</formula>
    </cfRule>
  </conditionalFormatting>
  <conditionalFormatting sqref="A32:B33">
    <cfRule type="expression" dxfId="1" priority="43" stopIfTrue="1">
      <formula>"len($A:$A)=3"</formula>
    </cfRule>
  </conditionalFormatting>
  <conditionalFormatting sqref="A34:D34 B39">
    <cfRule type="expression" dxfId="1" priority="88" stopIfTrue="1">
      <formula>"len($A:$A)=3"</formula>
    </cfRule>
  </conditionalFormatting>
  <conditionalFormatting sqref="A34:B36">
    <cfRule type="expression" dxfId="1" priority="41" stopIfTrue="1">
      <formula>"len($A:$A)=3"</formula>
    </cfRule>
  </conditionalFormatting>
  <conditionalFormatting sqref="C37:C39 D39">
    <cfRule type="expression" dxfId="1" priority="67" stopIfTrue="1">
      <formula>"len($A:$A)=3"</formula>
    </cfRule>
  </conditionalFormatting>
  <conditionalFormatting sqref="C38:C39 D39">
    <cfRule type="expression" dxfId="1" priority="64" stopIfTrue="1">
      <formula>"len($A:$A)=3"</formula>
    </cfRule>
  </conditionalFormatting>
  <printOptions horizontalCentered="1"/>
  <pageMargins left="0.472222222222222" right="0.393055555555556" top="0.747916666666667" bottom="0.747916666666667" header="0.314583333333333" footer="0.314583333333333"/>
  <pageSetup paperSize="9" scale="75" orientation="portrait" horizontalDpi="6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10">
    <tabColor rgb="FF00B0F0"/>
  </sheetPr>
  <dimension ref="A1:G356"/>
  <sheetViews>
    <sheetView showGridLines="0" showZeros="0" workbookViewId="0">
      <pane ySplit="3" topLeftCell="A264" activePane="bottomLeft" state="frozen"/>
      <selection/>
      <selection pane="bottomLeft" activeCell="B275" sqref="B275"/>
    </sheetView>
  </sheetViews>
  <sheetFormatPr defaultColWidth="9" defaultRowHeight="14.25" outlineLevelCol="6"/>
  <cols>
    <col min="1" max="1" width="21.5" style="270" hidden="1" customWidth="1"/>
    <col min="2" max="2" width="50.75" style="270" customWidth="1"/>
    <col min="3" max="4" width="20.6333333333333" style="270" customWidth="1"/>
    <col min="5" max="5" width="20.6333333333333" style="358" customWidth="1"/>
    <col min="6" max="6" width="3.75" style="272" hidden="1" customWidth="1"/>
    <col min="7" max="7" width="9" style="270" hidden="1" customWidth="1"/>
    <col min="8" max="16384" width="9" style="270"/>
  </cols>
  <sheetData>
    <row r="1" s="357" customFormat="1" ht="45" customHeight="1" spans="1:5">
      <c r="A1" s="359"/>
      <c r="B1" s="271" t="s">
        <v>1322</v>
      </c>
      <c r="C1" s="271"/>
      <c r="D1" s="271"/>
      <c r="E1" s="271"/>
    </row>
    <row r="2" s="273" customFormat="1" ht="20.1" customHeight="1" spans="2:6">
      <c r="B2" s="274"/>
      <c r="C2" s="274"/>
      <c r="D2" s="274"/>
      <c r="E2" s="275" t="s">
        <v>1</v>
      </c>
      <c r="F2" s="276"/>
    </row>
    <row r="3" s="282" customFormat="1" ht="45" customHeight="1" spans="1:7">
      <c r="A3" s="277" t="s">
        <v>2</v>
      </c>
      <c r="B3" s="278" t="s">
        <v>3</v>
      </c>
      <c r="C3" s="279" t="s">
        <v>4</v>
      </c>
      <c r="D3" s="279" t="s">
        <v>5</v>
      </c>
      <c r="E3" s="279" t="s">
        <v>6</v>
      </c>
      <c r="F3" s="281" t="s">
        <v>7</v>
      </c>
      <c r="G3" s="282" t="s">
        <v>132</v>
      </c>
    </row>
    <row r="4" s="270" customFormat="1" ht="38" customHeight="1" spans="1:7">
      <c r="A4" s="283">
        <v>205</v>
      </c>
      <c r="B4" s="284" t="s">
        <v>1323</v>
      </c>
      <c r="C4" s="285">
        <f>C5</f>
        <v>0</v>
      </c>
      <c r="D4" s="285">
        <f>D5</f>
        <v>0</v>
      </c>
      <c r="E4" s="334">
        <f t="shared" ref="E4:E67" si="0">IF(C4&lt;0,"",IFERROR(D4/C4-1,0))</f>
        <v>0</v>
      </c>
      <c r="F4" s="287" t="str">
        <f t="shared" ref="F4:F67" si="1">IF(LEN(A4)=3,"是",IF(B4&lt;&gt;"",IF(SUM(C4:D4)&lt;&gt;0,"是","否"),"是"))</f>
        <v>是</v>
      </c>
      <c r="G4" s="270" t="str">
        <f t="shared" ref="G4:G67" si="2">IF(LEN(A4)=3,"类",IF(LEN(A4)=5,"款","项"))</f>
        <v>类</v>
      </c>
    </row>
    <row r="5" s="270" customFormat="1" ht="38" hidden="1" customHeight="1" spans="1:7">
      <c r="A5" s="288">
        <v>20598</v>
      </c>
      <c r="B5" s="289" t="s">
        <v>1324</v>
      </c>
      <c r="C5" s="205">
        <f>SUM(C6:C10)</f>
        <v>0</v>
      </c>
      <c r="D5" s="205">
        <f>SUM(D6:D10)</f>
        <v>0</v>
      </c>
      <c r="E5" s="338">
        <f t="shared" si="0"/>
        <v>0</v>
      </c>
      <c r="F5" s="287" t="str">
        <f t="shared" si="1"/>
        <v>否</v>
      </c>
      <c r="G5" s="270" t="str">
        <f t="shared" si="2"/>
        <v>款</v>
      </c>
    </row>
    <row r="6" s="270" customFormat="1" ht="38" hidden="1" customHeight="1" spans="1:7">
      <c r="A6" s="288">
        <v>2059801</v>
      </c>
      <c r="B6" s="291" t="s">
        <v>1325</v>
      </c>
      <c r="C6" s="205"/>
      <c r="D6" s="205"/>
      <c r="E6" s="338">
        <f t="shared" si="0"/>
        <v>0</v>
      </c>
      <c r="F6" s="287" t="str">
        <f t="shared" si="1"/>
        <v>否</v>
      </c>
      <c r="G6" s="270" t="str">
        <f t="shared" si="2"/>
        <v>项</v>
      </c>
    </row>
    <row r="7" s="270" customFormat="1" ht="38" hidden="1" customHeight="1" spans="1:7">
      <c r="A7" s="288">
        <v>2059802</v>
      </c>
      <c r="B7" s="291" t="s">
        <v>1326</v>
      </c>
      <c r="C7" s="205"/>
      <c r="D7" s="205"/>
      <c r="E7" s="338">
        <f t="shared" si="0"/>
        <v>0</v>
      </c>
      <c r="F7" s="287" t="str">
        <f t="shared" si="1"/>
        <v>否</v>
      </c>
      <c r="G7" s="270" t="str">
        <f t="shared" si="2"/>
        <v>项</v>
      </c>
    </row>
    <row r="8" s="270" customFormat="1" ht="38" hidden="1" customHeight="1" spans="1:7">
      <c r="A8" s="288">
        <v>2059803</v>
      </c>
      <c r="B8" s="291" t="s">
        <v>1327</v>
      </c>
      <c r="C8" s="205"/>
      <c r="D8" s="205"/>
      <c r="E8" s="338">
        <f t="shared" si="0"/>
        <v>0</v>
      </c>
      <c r="F8" s="287" t="str">
        <f t="shared" si="1"/>
        <v>否</v>
      </c>
      <c r="G8" s="270" t="str">
        <f t="shared" si="2"/>
        <v>项</v>
      </c>
    </row>
    <row r="9" s="263" customFormat="1" ht="38" hidden="1" customHeight="1" spans="1:7">
      <c r="A9" s="288">
        <v>2059804</v>
      </c>
      <c r="B9" s="291" t="s">
        <v>1328</v>
      </c>
      <c r="C9" s="205"/>
      <c r="D9" s="205"/>
      <c r="E9" s="338">
        <f t="shared" si="0"/>
        <v>0</v>
      </c>
      <c r="F9" s="287" t="str">
        <f t="shared" si="1"/>
        <v>否</v>
      </c>
      <c r="G9" s="270" t="str">
        <f t="shared" si="2"/>
        <v>项</v>
      </c>
    </row>
    <row r="10" s="270" customFormat="1" ht="38" hidden="1" customHeight="1" spans="1:7">
      <c r="A10" s="288">
        <v>2059899</v>
      </c>
      <c r="B10" s="291" t="s">
        <v>1329</v>
      </c>
      <c r="C10" s="205"/>
      <c r="D10" s="205"/>
      <c r="E10" s="338">
        <f t="shared" si="0"/>
        <v>0</v>
      </c>
      <c r="F10" s="287" t="str">
        <f t="shared" si="1"/>
        <v>否</v>
      </c>
      <c r="G10" s="270" t="str">
        <f t="shared" si="2"/>
        <v>项</v>
      </c>
    </row>
    <row r="11" s="270" customFormat="1" ht="38" customHeight="1" spans="1:7">
      <c r="A11" s="283">
        <v>206</v>
      </c>
      <c r="B11" s="284" t="s">
        <v>1330</v>
      </c>
      <c r="C11" s="205">
        <f>C12</f>
        <v>0</v>
      </c>
      <c r="D11" s="205">
        <f>D12</f>
        <v>0</v>
      </c>
      <c r="E11" s="334">
        <f t="shared" si="0"/>
        <v>0</v>
      </c>
      <c r="F11" s="287" t="str">
        <f t="shared" si="1"/>
        <v>是</v>
      </c>
      <c r="G11" s="270" t="str">
        <f t="shared" si="2"/>
        <v>类</v>
      </c>
    </row>
    <row r="12" s="263" customFormat="1" ht="38" hidden="1" customHeight="1" spans="1:7">
      <c r="A12" s="288">
        <v>20698</v>
      </c>
      <c r="B12" s="289" t="s">
        <v>1324</v>
      </c>
      <c r="C12" s="205">
        <f>SUM(C13:C18)</f>
        <v>0</v>
      </c>
      <c r="D12" s="205">
        <f>SUM(D13:D18)</f>
        <v>0</v>
      </c>
      <c r="E12" s="338">
        <f t="shared" si="0"/>
        <v>0</v>
      </c>
      <c r="F12" s="287" t="str">
        <f t="shared" si="1"/>
        <v>否</v>
      </c>
      <c r="G12" s="270" t="str">
        <f t="shared" si="2"/>
        <v>款</v>
      </c>
    </row>
    <row r="13" s="270" customFormat="1" ht="38" hidden="1" customHeight="1" spans="1:7">
      <c r="A13" s="288">
        <v>2069801</v>
      </c>
      <c r="B13" s="291" t="s">
        <v>1331</v>
      </c>
      <c r="C13" s="205"/>
      <c r="D13" s="205"/>
      <c r="E13" s="338">
        <f t="shared" si="0"/>
        <v>0</v>
      </c>
      <c r="F13" s="287" t="str">
        <f t="shared" si="1"/>
        <v>否</v>
      </c>
      <c r="G13" s="270" t="str">
        <f t="shared" si="2"/>
        <v>项</v>
      </c>
    </row>
    <row r="14" s="263" customFormat="1" ht="38" hidden="1" customHeight="1" spans="1:7">
      <c r="A14" s="288">
        <v>2069802</v>
      </c>
      <c r="B14" s="291" t="s">
        <v>1332</v>
      </c>
      <c r="C14" s="205"/>
      <c r="D14" s="205"/>
      <c r="E14" s="338">
        <f t="shared" si="0"/>
        <v>0</v>
      </c>
      <c r="F14" s="287" t="str">
        <f t="shared" si="1"/>
        <v>否</v>
      </c>
      <c r="G14" s="270" t="str">
        <f t="shared" si="2"/>
        <v>项</v>
      </c>
    </row>
    <row r="15" s="270" customFormat="1" ht="38" hidden="1" customHeight="1" spans="1:7">
      <c r="A15" s="288">
        <v>2069803</v>
      </c>
      <c r="B15" s="291" t="s">
        <v>1333</v>
      </c>
      <c r="C15" s="205"/>
      <c r="D15" s="205"/>
      <c r="E15" s="338">
        <f t="shared" si="0"/>
        <v>0</v>
      </c>
      <c r="F15" s="287" t="str">
        <f t="shared" si="1"/>
        <v>否</v>
      </c>
      <c r="G15" s="270" t="str">
        <f t="shared" si="2"/>
        <v>项</v>
      </c>
    </row>
    <row r="16" s="270" customFormat="1" ht="38" hidden="1" customHeight="1" spans="1:7">
      <c r="A16" s="288">
        <v>2069804</v>
      </c>
      <c r="B16" s="291" t="s">
        <v>1334</v>
      </c>
      <c r="C16" s="205"/>
      <c r="D16" s="205"/>
      <c r="E16" s="338">
        <f t="shared" si="0"/>
        <v>0</v>
      </c>
      <c r="F16" s="287" t="str">
        <f t="shared" si="1"/>
        <v>否</v>
      </c>
      <c r="G16" s="270" t="str">
        <f t="shared" si="2"/>
        <v>项</v>
      </c>
    </row>
    <row r="17" s="263" customFormat="1" ht="38" hidden="1" customHeight="1" spans="1:7">
      <c r="A17" s="288">
        <v>2069805</v>
      </c>
      <c r="B17" s="291" t="s">
        <v>1335</v>
      </c>
      <c r="C17" s="205"/>
      <c r="D17" s="205"/>
      <c r="E17" s="338">
        <f t="shared" si="0"/>
        <v>0</v>
      </c>
      <c r="F17" s="287" t="str">
        <f t="shared" si="1"/>
        <v>否</v>
      </c>
      <c r="G17" s="270" t="str">
        <f t="shared" si="2"/>
        <v>项</v>
      </c>
    </row>
    <row r="18" s="263" customFormat="1" ht="38" hidden="1" customHeight="1" spans="1:7">
      <c r="A18" s="288">
        <v>2069899</v>
      </c>
      <c r="B18" s="291" t="s">
        <v>1336</v>
      </c>
      <c r="C18" s="205"/>
      <c r="D18" s="205"/>
      <c r="E18" s="338">
        <f t="shared" si="0"/>
        <v>0</v>
      </c>
      <c r="F18" s="287" t="str">
        <f t="shared" si="1"/>
        <v>否</v>
      </c>
      <c r="G18" s="270" t="str">
        <f t="shared" si="2"/>
        <v>项</v>
      </c>
    </row>
    <row r="19" s="270" customFormat="1" ht="38" customHeight="1" spans="1:7">
      <c r="A19" s="294" t="s">
        <v>56</v>
      </c>
      <c r="B19" s="284" t="s">
        <v>1337</v>
      </c>
      <c r="C19" s="285">
        <f>SUM(C20,C26,C32,C35)</f>
        <v>2</v>
      </c>
      <c r="D19" s="285">
        <f>SUM(D20,D26,D32,D35)</f>
        <v>126</v>
      </c>
      <c r="E19" s="334">
        <f t="shared" si="0"/>
        <v>62</v>
      </c>
      <c r="F19" s="287" t="str">
        <f t="shared" si="1"/>
        <v>是</v>
      </c>
      <c r="G19" s="270" t="str">
        <f t="shared" si="2"/>
        <v>类</v>
      </c>
    </row>
    <row r="20" s="270" customFormat="1" ht="38" customHeight="1" spans="1:7">
      <c r="A20" s="295" t="s">
        <v>1338</v>
      </c>
      <c r="B20" s="296" t="s">
        <v>1339</v>
      </c>
      <c r="C20" s="205">
        <f>SUM(C21:C25)</f>
        <v>2</v>
      </c>
      <c r="D20" s="205">
        <f>SUM(D21:D25)</f>
        <v>0</v>
      </c>
      <c r="E20" s="338">
        <f t="shared" si="0"/>
        <v>-1</v>
      </c>
      <c r="F20" s="287" t="str">
        <f t="shared" si="1"/>
        <v>是</v>
      </c>
      <c r="G20" s="270" t="str">
        <f t="shared" si="2"/>
        <v>款</v>
      </c>
    </row>
    <row r="21" s="270" customFormat="1" ht="38" hidden="1" customHeight="1" spans="1:7">
      <c r="A21" s="295" t="s">
        <v>1340</v>
      </c>
      <c r="B21" s="297" t="s">
        <v>1341</v>
      </c>
      <c r="C21" s="298"/>
      <c r="D21" s="298"/>
      <c r="E21" s="338">
        <f t="shared" si="0"/>
        <v>0</v>
      </c>
      <c r="F21" s="287" t="str">
        <f t="shared" si="1"/>
        <v>否</v>
      </c>
      <c r="G21" s="270" t="str">
        <f t="shared" si="2"/>
        <v>项</v>
      </c>
    </row>
    <row r="22" s="270" customFormat="1" ht="38" hidden="1" customHeight="1" spans="1:7">
      <c r="A22" s="295" t="s">
        <v>1342</v>
      </c>
      <c r="B22" s="297" t="s">
        <v>1343</v>
      </c>
      <c r="C22" s="298"/>
      <c r="D22" s="298"/>
      <c r="E22" s="338">
        <f t="shared" si="0"/>
        <v>0</v>
      </c>
      <c r="F22" s="287" t="str">
        <f t="shared" si="1"/>
        <v>否</v>
      </c>
      <c r="G22" s="270" t="str">
        <f t="shared" si="2"/>
        <v>项</v>
      </c>
    </row>
    <row r="23" s="270" customFormat="1" ht="38" hidden="1" customHeight="1" spans="1:7">
      <c r="A23" s="295" t="s">
        <v>1344</v>
      </c>
      <c r="B23" s="297" t="s">
        <v>1345</v>
      </c>
      <c r="C23" s="298"/>
      <c r="D23" s="298"/>
      <c r="E23" s="338">
        <f t="shared" si="0"/>
        <v>0</v>
      </c>
      <c r="F23" s="287" t="str">
        <f t="shared" si="1"/>
        <v>否</v>
      </c>
      <c r="G23" s="270" t="str">
        <f t="shared" si="2"/>
        <v>项</v>
      </c>
    </row>
    <row r="24" s="270" customFormat="1" ht="38" hidden="1" customHeight="1" spans="1:7">
      <c r="A24" s="295" t="s">
        <v>1346</v>
      </c>
      <c r="B24" s="297" t="s">
        <v>1347</v>
      </c>
      <c r="C24" s="298"/>
      <c r="D24" s="298"/>
      <c r="E24" s="338">
        <f t="shared" si="0"/>
        <v>0</v>
      </c>
      <c r="F24" s="287" t="str">
        <f t="shared" si="1"/>
        <v>否</v>
      </c>
      <c r="G24" s="270" t="str">
        <f t="shared" si="2"/>
        <v>项</v>
      </c>
    </row>
    <row r="25" s="270" customFormat="1" ht="38" customHeight="1" spans="1:7">
      <c r="A25" s="295" t="s">
        <v>1348</v>
      </c>
      <c r="B25" s="297" t="s">
        <v>1349</v>
      </c>
      <c r="C25" s="298">
        <v>2</v>
      </c>
      <c r="D25" s="298"/>
      <c r="E25" s="338">
        <f t="shared" si="0"/>
        <v>-1</v>
      </c>
      <c r="F25" s="287" t="str">
        <f t="shared" si="1"/>
        <v>是</v>
      </c>
      <c r="G25" s="270" t="str">
        <f t="shared" si="2"/>
        <v>项</v>
      </c>
    </row>
    <row r="26" s="270" customFormat="1" ht="38" customHeight="1" spans="1:7">
      <c r="A26" s="295" t="s">
        <v>1350</v>
      </c>
      <c r="B26" s="296" t="s">
        <v>1351</v>
      </c>
      <c r="C26" s="205">
        <f>SUM(C27:C31)</f>
        <v>0</v>
      </c>
      <c r="D26" s="205">
        <f>SUM(D27:D31)</f>
        <v>126</v>
      </c>
      <c r="E26" s="338">
        <f t="shared" si="0"/>
        <v>0</v>
      </c>
      <c r="F26" s="287" t="str">
        <f t="shared" si="1"/>
        <v>是</v>
      </c>
      <c r="G26" s="270" t="str">
        <f t="shared" si="2"/>
        <v>款</v>
      </c>
    </row>
    <row r="27" s="270" customFormat="1" ht="38" hidden="1" customHeight="1" spans="1:7">
      <c r="A27" s="295" t="s">
        <v>1352</v>
      </c>
      <c r="B27" s="297" t="s">
        <v>1353</v>
      </c>
      <c r="C27" s="298"/>
      <c r="D27" s="298"/>
      <c r="E27" s="338">
        <f t="shared" si="0"/>
        <v>0</v>
      </c>
      <c r="F27" s="287" t="str">
        <f t="shared" si="1"/>
        <v>否</v>
      </c>
      <c r="G27" s="270" t="str">
        <f t="shared" si="2"/>
        <v>项</v>
      </c>
    </row>
    <row r="28" s="270" customFormat="1" ht="38" hidden="1" customHeight="1" spans="1:7">
      <c r="A28" s="295" t="s">
        <v>1354</v>
      </c>
      <c r="B28" s="297" t="s">
        <v>1355</v>
      </c>
      <c r="C28" s="298"/>
      <c r="D28" s="298"/>
      <c r="E28" s="338">
        <f t="shared" si="0"/>
        <v>0</v>
      </c>
      <c r="F28" s="287" t="str">
        <f t="shared" si="1"/>
        <v>否</v>
      </c>
      <c r="G28" s="270" t="str">
        <f t="shared" si="2"/>
        <v>项</v>
      </c>
    </row>
    <row r="29" s="266" customFormat="1" ht="38" hidden="1" customHeight="1" spans="1:7">
      <c r="A29" s="295" t="s">
        <v>1356</v>
      </c>
      <c r="B29" s="297" t="s">
        <v>1357</v>
      </c>
      <c r="C29" s="298"/>
      <c r="D29" s="298"/>
      <c r="E29" s="338">
        <f t="shared" si="0"/>
        <v>0</v>
      </c>
      <c r="F29" s="287" t="str">
        <f t="shared" si="1"/>
        <v>否</v>
      </c>
      <c r="G29" s="270" t="str">
        <f t="shared" si="2"/>
        <v>项</v>
      </c>
    </row>
    <row r="30" s="270" customFormat="1" ht="38" customHeight="1" spans="1:7">
      <c r="A30" s="295" t="s">
        <v>1358</v>
      </c>
      <c r="B30" s="297" t="s">
        <v>1359</v>
      </c>
      <c r="C30" s="298"/>
      <c r="D30" s="298">
        <v>75</v>
      </c>
      <c r="E30" s="338">
        <f t="shared" si="0"/>
        <v>0</v>
      </c>
      <c r="F30" s="287" t="str">
        <f t="shared" si="1"/>
        <v>是</v>
      </c>
      <c r="G30" s="270" t="str">
        <f t="shared" si="2"/>
        <v>项</v>
      </c>
    </row>
    <row r="31" s="270" customFormat="1" ht="38" customHeight="1" spans="1:7">
      <c r="A31" s="295" t="s">
        <v>1360</v>
      </c>
      <c r="B31" s="297" t="s">
        <v>1361</v>
      </c>
      <c r="C31" s="298"/>
      <c r="D31" s="298">
        <v>51</v>
      </c>
      <c r="E31" s="338">
        <f t="shared" si="0"/>
        <v>0</v>
      </c>
      <c r="F31" s="287" t="str">
        <f t="shared" si="1"/>
        <v>是</v>
      </c>
      <c r="G31" s="270" t="str">
        <f t="shared" si="2"/>
        <v>项</v>
      </c>
    </row>
    <row r="32" s="270" customFormat="1" ht="38" hidden="1" customHeight="1" spans="1:7">
      <c r="A32" s="295" t="s">
        <v>1362</v>
      </c>
      <c r="B32" s="296" t="s">
        <v>1363</v>
      </c>
      <c r="C32" s="205">
        <f>SUM(C33:C34)</f>
        <v>0</v>
      </c>
      <c r="D32" s="205">
        <f>SUM(D33:D34)</f>
        <v>0</v>
      </c>
      <c r="E32" s="338">
        <f t="shared" si="0"/>
        <v>0</v>
      </c>
      <c r="F32" s="287" t="str">
        <f t="shared" si="1"/>
        <v>否</v>
      </c>
      <c r="G32" s="270" t="str">
        <f t="shared" si="2"/>
        <v>款</v>
      </c>
    </row>
    <row r="33" s="270" customFormat="1" ht="38" hidden="1" customHeight="1" spans="1:7">
      <c r="A33" s="295" t="s">
        <v>1364</v>
      </c>
      <c r="B33" s="297" t="s">
        <v>1365</v>
      </c>
      <c r="C33" s="298"/>
      <c r="D33" s="298"/>
      <c r="E33" s="338">
        <f t="shared" si="0"/>
        <v>0</v>
      </c>
      <c r="F33" s="287" t="str">
        <f t="shared" si="1"/>
        <v>否</v>
      </c>
      <c r="G33" s="270" t="str">
        <f t="shared" si="2"/>
        <v>项</v>
      </c>
    </row>
    <row r="34" s="263" customFormat="1" ht="38" hidden="1" customHeight="1" spans="1:7">
      <c r="A34" s="295" t="s">
        <v>1366</v>
      </c>
      <c r="B34" s="297" t="s">
        <v>1367</v>
      </c>
      <c r="C34" s="298"/>
      <c r="D34" s="298"/>
      <c r="E34" s="338">
        <f t="shared" si="0"/>
        <v>0</v>
      </c>
      <c r="F34" s="287" t="str">
        <f t="shared" si="1"/>
        <v>否</v>
      </c>
      <c r="G34" s="270" t="str">
        <f t="shared" si="2"/>
        <v>项</v>
      </c>
    </row>
    <row r="35" s="263" customFormat="1" ht="38" hidden="1" customHeight="1" spans="1:7">
      <c r="A35" s="295">
        <v>20798</v>
      </c>
      <c r="B35" s="289" t="s">
        <v>1324</v>
      </c>
      <c r="C35" s="298">
        <f>SUM(C36:C41)</f>
        <v>0</v>
      </c>
      <c r="D35" s="298">
        <f>SUM(D36:D41)</f>
        <v>0</v>
      </c>
      <c r="E35" s="338">
        <f t="shared" si="0"/>
        <v>0</v>
      </c>
      <c r="F35" s="287" t="str">
        <f t="shared" si="1"/>
        <v>否</v>
      </c>
      <c r="G35" s="270" t="str">
        <f t="shared" si="2"/>
        <v>款</v>
      </c>
    </row>
    <row r="36" s="263" customFormat="1" ht="38" hidden="1" customHeight="1" spans="1:7">
      <c r="A36" s="295">
        <v>2079801</v>
      </c>
      <c r="B36" s="291" t="s">
        <v>1368</v>
      </c>
      <c r="C36" s="298"/>
      <c r="D36" s="298"/>
      <c r="E36" s="338">
        <f t="shared" si="0"/>
        <v>0</v>
      </c>
      <c r="F36" s="287" t="str">
        <f t="shared" si="1"/>
        <v>否</v>
      </c>
      <c r="G36" s="270" t="str">
        <f t="shared" si="2"/>
        <v>项</v>
      </c>
    </row>
    <row r="37" s="266" customFormat="1" ht="38" hidden="1" customHeight="1" spans="1:7">
      <c r="A37" s="295">
        <v>2079802</v>
      </c>
      <c r="B37" s="291" t="s">
        <v>1369</v>
      </c>
      <c r="C37" s="298"/>
      <c r="D37" s="298"/>
      <c r="E37" s="338">
        <f t="shared" si="0"/>
        <v>0</v>
      </c>
      <c r="F37" s="287" t="str">
        <f t="shared" si="1"/>
        <v>否</v>
      </c>
      <c r="G37" s="270" t="str">
        <f t="shared" si="2"/>
        <v>项</v>
      </c>
    </row>
    <row r="38" s="263" customFormat="1" ht="38" hidden="1" customHeight="1" spans="1:7">
      <c r="A38" s="295">
        <v>2079803</v>
      </c>
      <c r="B38" s="291" t="s">
        <v>1370</v>
      </c>
      <c r="C38" s="298"/>
      <c r="D38" s="298"/>
      <c r="E38" s="338">
        <f t="shared" si="0"/>
        <v>0</v>
      </c>
      <c r="F38" s="287" t="str">
        <f t="shared" si="1"/>
        <v>否</v>
      </c>
      <c r="G38" s="270" t="str">
        <f t="shared" si="2"/>
        <v>项</v>
      </c>
    </row>
    <row r="39" s="270" customFormat="1" ht="38" hidden="1" customHeight="1" spans="1:7">
      <c r="A39" s="295">
        <v>2079804</v>
      </c>
      <c r="B39" s="291" t="s">
        <v>1371</v>
      </c>
      <c r="C39" s="298"/>
      <c r="D39" s="298"/>
      <c r="E39" s="338">
        <f t="shared" si="0"/>
        <v>0</v>
      </c>
      <c r="F39" s="287" t="str">
        <f t="shared" si="1"/>
        <v>否</v>
      </c>
      <c r="G39" s="270" t="str">
        <f t="shared" si="2"/>
        <v>项</v>
      </c>
    </row>
    <row r="40" s="270" customFormat="1" ht="38" hidden="1" customHeight="1" spans="1:7">
      <c r="A40" s="295">
        <v>2079805</v>
      </c>
      <c r="B40" s="291" t="s">
        <v>1372</v>
      </c>
      <c r="C40" s="298"/>
      <c r="D40" s="298"/>
      <c r="E40" s="338">
        <f t="shared" si="0"/>
        <v>0</v>
      </c>
      <c r="F40" s="287" t="str">
        <f t="shared" si="1"/>
        <v>否</v>
      </c>
      <c r="G40" s="270" t="str">
        <f t="shared" si="2"/>
        <v>项</v>
      </c>
    </row>
    <row r="41" s="270" customFormat="1" ht="38" hidden="1" customHeight="1" spans="1:7">
      <c r="A41" s="295">
        <v>2079899</v>
      </c>
      <c r="B41" s="291" t="s">
        <v>1373</v>
      </c>
      <c r="C41" s="298"/>
      <c r="D41" s="298"/>
      <c r="E41" s="338">
        <f t="shared" si="0"/>
        <v>0</v>
      </c>
      <c r="F41" s="287" t="str">
        <f t="shared" si="1"/>
        <v>否</v>
      </c>
      <c r="G41" s="270" t="str">
        <f t="shared" si="2"/>
        <v>项</v>
      </c>
    </row>
    <row r="42" s="270" customFormat="1" ht="38" customHeight="1" spans="1:7">
      <c r="A42" s="294" t="s">
        <v>58</v>
      </c>
      <c r="B42" s="284" t="s">
        <v>1374</v>
      </c>
      <c r="C42" s="285">
        <f>C43</f>
        <v>0</v>
      </c>
      <c r="D42" s="285">
        <f>D43</f>
        <v>0</v>
      </c>
      <c r="E42" s="334">
        <f t="shared" si="0"/>
        <v>0</v>
      </c>
      <c r="F42" s="287" t="str">
        <f t="shared" si="1"/>
        <v>是</v>
      </c>
      <c r="G42" s="270" t="str">
        <f t="shared" si="2"/>
        <v>类</v>
      </c>
    </row>
    <row r="43" s="270" customFormat="1" ht="38" hidden="1" customHeight="1" spans="1:7">
      <c r="A43" s="295">
        <v>20898</v>
      </c>
      <c r="B43" s="289" t="s">
        <v>1324</v>
      </c>
      <c r="C43" s="205">
        <f>SUM(C44:C46)</f>
        <v>0</v>
      </c>
      <c r="D43" s="205">
        <f>SUM(D44:D46)</f>
        <v>0</v>
      </c>
      <c r="E43" s="338">
        <f t="shared" si="0"/>
        <v>0</v>
      </c>
      <c r="F43" s="287" t="str">
        <f t="shared" si="1"/>
        <v>否</v>
      </c>
      <c r="G43" s="270" t="str">
        <f t="shared" si="2"/>
        <v>款</v>
      </c>
    </row>
    <row r="44" s="270" customFormat="1" ht="38" hidden="1" customHeight="1" spans="1:7">
      <c r="A44" s="295">
        <v>2089801</v>
      </c>
      <c r="B44" s="291" t="s">
        <v>1375</v>
      </c>
      <c r="C44" s="205"/>
      <c r="D44" s="205"/>
      <c r="E44" s="338">
        <f t="shared" si="0"/>
        <v>0</v>
      </c>
      <c r="F44" s="287" t="str">
        <f t="shared" si="1"/>
        <v>否</v>
      </c>
      <c r="G44" s="270" t="str">
        <f t="shared" si="2"/>
        <v>项</v>
      </c>
    </row>
    <row r="45" s="270" customFormat="1" ht="38" hidden="1" customHeight="1" spans="1:7">
      <c r="A45" s="295">
        <v>2089802</v>
      </c>
      <c r="B45" s="291" t="s">
        <v>1376</v>
      </c>
      <c r="C45" s="205"/>
      <c r="D45" s="205"/>
      <c r="E45" s="338">
        <f t="shared" si="0"/>
        <v>0</v>
      </c>
      <c r="F45" s="287" t="str">
        <f t="shared" si="1"/>
        <v>否</v>
      </c>
      <c r="G45" s="270" t="str">
        <f t="shared" si="2"/>
        <v>项</v>
      </c>
    </row>
    <row r="46" s="270" customFormat="1" ht="38" hidden="1" customHeight="1" spans="1:7">
      <c r="A46" s="295">
        <v>2089899</v>
      </c>
      <c r="B46" s="291" t="s">
        <v>1377</v>
      </c>
      <c r="C46" s="205"/>
      <c r="D46" s="205"/>
      <c r="E46" s="338">
        <f t="shared" si="0"/>
        <v>0</v>
      </c>
      <c r="F46" s="287" t="str">
        <f t="shared" si="1"/>
        <v>否</v>
      </c>
      <c r="G46" s="270" t="str">
        <f t="shared" si="2"/>
        <v>项</v>
      </c>
    </row>
    <row r="47" s="270" customFormat="1" ht="38" customHeight="1" spans="1:7">
      <c r="A47" s="294">
        <v>210</v>
      </c>
      <c r="B47" s="284" t="s">
        <v>1378</v>
      </c>
      <c r="C47" s="285">
        <f>C48</f>
        <v>0</v>
      </c>
      <c r="D47" s="285">
        <f>D48</f>
        <v>0</v>
      </c>
      <c r="E47" s="334">
        <f t="shared" si="0"/>
        <v>0</v>
      </c>
      <c r="F47" s="287" t="str">
        <f t="shared" si="1"/>
        <v>是</v>
      </c>
      <c r="G47" s="270" t="str">
        <f t="shared" si="2"/>
        <v>类</v>
      </c>
    </row>
    <row r="48" s="270" customFormat="1" ht="38" hidden="1" customHeight="1" spans="1:7">
      <c r="A48" s="295">
        <v>21098</v>
      </c>
      <c r="B48" s="289" t="s">
        <v>1324</v>
      </c>
      <c r="C48" s="205">
        <f>SUM(C49:C53)</f>
        <v>0</v>
      </c>
      <c r="D48" s="205">
        <f>SUM(D49:D53)</f>
        <v>0</v>
      </c>
      <c r="E48" s="338">
        <f t="shared" si="0"/>
        <v>0</v>
      </c>
      <c r="F48" s="287" t="str">
        <f t="shared" si="1"/>
        <v>否</v>
      </c>
      <c r="G48" s="270" t="str">
        <f t="shared" si="2"/>
        <v>款</v>
      </c>
    </row>
    <row r="49" s="270" customFormat="1" ht="38" hidden="1" customHeight="1" spans="1:7">
      <c r="A49" s="295">
        <v>2109801</v>
      </c>
      <c r="B49" s="291" t="s">
        <v>1379</v>
      </c>
      <c r="C49" s="205"/>
      <c r="D49" s="205"/>
      <c r="E49" s="338">
        <f t="shared" si="0"/>
        <v>0</v>
      </c>
      <c r="F49" s="287" t="str">
        <f t="shared" si="1"/>
        <v>否</v>
      </c>
      <c r="G49" s="270" t="str">
        <f t="shared" si="2"/>
        <v>项</v>
      </c>
    </row>
    <row r="50" s="270" customFormat="1" ht="38" hidden="1" customHeight="1" spans="1:7">
      <c r="A50" s="295">
        <v>2109802</v>
      </c>
      <c r="B50" s="291" t="s">
        <v>1380</v>
      </c>
      <c r="C50" s="205"/>
      <c r="D50" s="205"/>
      <c r="E50" s="338">
        <f t="shared" si="0"/>
        <v>0</v>
      </c>
      <c r="F50" s="287" t="str">
        <f t="shared" si="1"/>
        <v>否</v>
      </c>
      <c r="G50" s="270" t="str">
        <f t="shared" si="2"/>
        <v>项</v>
      </c>
    </row>
    <row r="51" s="270" customFormat="1" ht="38" hidden="1" customHeight="1" spans="1:7">
      <c r="A51" s="295">
        <v>2109803</v>
      </c>
      <c r="B51" s="291" t="s">
        <v>1381</v>
      </c>
      <c r="C51" s="205"/>
      <c r="D51" s="205"/>
      <c r="E51" s="338">
        <f t="shared" si="0"/>
        <v>0</v>
      </c>
      <c r="F51" s="287" t="str">
        <f t="shared" si="1"/>
        <v>否</v>
      </c>
      <c r="G51" s="270" t="str">
        <f t="shared" si="2"/>
        <v>项</v>
      </c>
    </row>
    <row r="52" s="270" customFormat="1" ht="38" hidden="1" customHeight="1" spans="1:7">
      <c r="A52" s="295">
        <v>2109804</v>
      </c>
      <c r="B52" s="291" t="s">
        <v>640</v>
      </c>
      <c r="C52" s="205"/>
      <c r="D52" s="205"/>
      <c r="E52" s="338">
        <f t="shared" si="0"/>
        <v>0</v>
      </c>
      <c r="F52" s="287" t="str">
        <f t="shared" si="1"/>
        <v>否</v>
      </c>
      <c r="G52" s="270" t="str">
        <f t="shared" si="2"/>
        <v>项</v>
      </c>
    </row>
    <row r="53" s="270" customFormat="1" ht="38" hidden="1" customHeight="1" spans="1:7">
      <c r="A53" s="295">
        <v>2109899</v>
      </c>
      <c r="B53" s="291" t="s">
        <v>1382</v>
      </c>
      <c r="C53" s="205"/>
      <c r="D53" s="205"/>
      <c r="E53" s="338">
        <f t="shared" si="0"/>
        <v>0</v>
      </c>
      <c r="F53" s="287" t="str">
        <f t="shared" si="1"/>
        <v>否</v>
      </c>
      <c r="G53" s="270" t="str">
        <f t="shared" si="2"/>
        <v>项</v>
      </c>
    </row>
    <row r="54" s="270" customFormat="1" ht="38" customHeight="1" spans="1:7">
      <c r="A54" s="294" t="s">
        <v>62</v>
      </c>
      <c r="B54" s="284" t="s">
        <v>1383</v>
      </c>
      <c r="C54" s="285">
        <f>SUM(C55,C60,C65)</f>
        <v>2521</v>
      </c>
      <c r="D54" s="285">
        <f>SUM(D55,D60,D65)</f>
        <v>3770</v>
      </c>
      <c r="E54" s="334">
        <f t="shared" si="0"/>
        <v>0.495</v>
      </c>
      <c r="F54" s="287" t="str">
        <f t="shared" si="1"/>
        <v>是</v>
      </c>
      <c r="G54" s="270" t="str">
        <f t="shared" si="2"/>
        <v>类</v>
      </c>
    </row>
    <row r="55" s="270" customFormat="1" ht="38" hidden="1" customHeight="1" spans="1:7">
      <c r="A55" s="295" t="s">
        <v>1384</v>
      </c>
      <c r="B55" s="296" t="s">
        <v>1385</v>
      </c>
      <c r="C55" s="205">
        <f>SUM(C56:C59)</f>
        <v>0</v>
      </c>
      <c r="D55" s="205">
        <f>SUM(D56:D59)</f>
        <v>0</v>
      </c>
      <c r="E55" s="338">
        <f t="shared" si="0"/>
        <v>0</v>
      </c>
      <c r="F55" s="287" t="str">
        <f t="shared" si="1"/>
        <v>否</v>
      </c>
      <c r="G55" s="270" t="str">
        <f t="shared" si="2"/>
        <v>款</v>
      </c>
    </row>
    <row r="56" s="270" customFormat="1" ht="38" hidden="1" customHeight="1" spans="1:7">
      <c r="A56" s="295">
        <v>2116001</v>
      </c>
      <c r="B56" s="297" t="s">
        <v>1386</v>
      </c>
      <c r="C56" s="298"/>
      <c r="D56" s="298"/>
      <c r="E56" s="338">
        <f t="shared" si="0"/>
        <v>0</v>
      </c>
      <c r="F56" s="287" t="str">
        <f t="shared" si="1"/>
        <v>否</v>
      </c>
      <c r="G56" s="270" t="str">
        <f t="shared" si="2"/>
        <v>项</v>
      </c>
    </row>
    <row r="57" s="270" customFormat="1" ht="38" hidden="1" customHeight="1" spans="1:7">
      <c r="A57" s="295">
        <v>2116002</v>
      </c>
      <c r="B57" s="297" t="s">
        <v>1387</v>
      </c>
      <c r="C57" s="298"/>
      <c r="D57" s="298"/>
      <c r="E57" s="338">
        <f t="shared" si="0"/>
        <v>0</v>
      </c>
      <c r="F57" s="287" t="str">
        <f t="shared" si="1"/>
        <v>否</v>
      </c>
      <c r="G57" s="270" t="str">
        <f t="shared" si="2"/>
        <v>项</v>
      </c>
    </row>
    <row r="58" s="270" customFormat="1" ht="38" hidden="1" customHeight="1" spans="1:7">
      <c r="A58" s="295">
        <v>2116003</v>
      </c>
      <c r="B58" s="297" t="s">
        <v>1388</v>
      </c>
      <c r="C58" s="298"/>
      <c r="D58" s="298"/>
      <c r="E58" s="338">
        <f t="shared" si="0"/>
        <v>0</v>
      </c>
      <c r="F58" s="287" t="str">
        <f t="shared" si="1"/>
        <v>否</v>
      </c>
      <c r="G58" s="270" t="str">
        <f t="shared" si="2"/>
        <v>项</v>
      </c>
    </row>
    <row r="59" s="270" customFormat="1" ht="38" hidden="1" customHeight="1" spans="1:7">
      <c r="A59" s="295">
        <v>2116099</v>
      </c>
      <c r="B59" s="297" t="s">
        <v>1389</v>
      </c>
      <c r="C59" s="298"/>
      <c r="D59" s="298"/>
      <c r="E59" s="338">
        <f t="shared" si="0"/>
        <v>0</v>
      </c>
      <c r="F59" s="287" t="str">
        <f t="shared" si="1"/>
        <v>否</v>
      </c>
      <c r="G59" s="270" t="str">
        <f t="shared" si="2"/>
        <v>项</v>
      </c>
    </row>
    <row r="60" s="270" customFormat="1" ht="38" hidden="1" customHeight="1" spans="1:7">
      <c r="A60" s="295">
        <v>21161</v>
      </c>
      <c r="B60" s="296" t="s">
        <v>1390</v>
      </c>
      <c r="C60" s="298">
        <f>SUM(C61:C64)</f>
        <v>0</v>
      </c>
      <c r="D60" s="298">
        <f>SUM(D61:D64)</f>
        <v>0</v>
      </c>
      <c r="E60" s="338">
        <f t="shared" si="0"/>
        <v>0</v>
      </c>
      <c r="F60" s="287" t="str">
        <f t="shared" si="1"/>
        <v>否</v>
      </c>
      <c r="G60" s="270" t="str">
        <f t="shared" si="2"/>
        <v>款</v>
      </c>
    </row>
    <row r="61" s="270" customFormat="1" ht="38" hidden="1" customHeight="1" spans="1:7">
      <c r="A61" s="295">
        <v>2116101</v>
      </c>
      <c r="B61" s="297" t="s">
        <v>1391</v>
      </c>
      <c r="C61" s="298"/>
      <c r="D61" s="298"/>
      <c r="E61" s="338">
        <f t="shared" si="0"/>
        <v>0</v>
      </c>
      <c r="F61" s="287" t="str">
        <f t="shared" si="1"/>
        <v>否</v>
      </c>
      <c r="G61" s="270" t="str">
        <f t="shared" si="2"/>
        <v>项</v>
      </c>
    </row>
    <row r="62" s="270" customFormat="1" ht="38" hidden="1" customHeight="1" spans="1:7">
      <c r="A62" s="295">
        <v>2116102</v>
      </c>
      <c r="B62" s="297" t="s">
        <v>1392</v>
      </c>
      <c r="C62" s="298"/>
      <c r="D62" s="298"/>
      <c r="E62" s="338">
        <f t="shared" si="0"/>
        <v>0</v>
      </c>
      <c r="F62" s="287" t="str">
        <f t="shared" si="1"/>
        <v>否</v>
      </c>
      <c r="G62" s="270" t="str">
        <f t="shared" si="2"/>
        <v>项</v>
      </c>
    </row>
    <row r="63" s="270" customFormat="1" ht="38" hidden="1" customHeight="1" spans="1:7">
      <c r="A63" s="295">
        <v>2116103</v>
      </c>
      <c r="B63" s="297" t="s">
        <v>1393</v>
      </c>
      <c r="C63" s="298"/>
      <c r="D63" s="298"/>
      <c r="E63" s="338">
        <f t="shared" si="0"/>
        <v>0</v>
      </c>
      <c r="F63" s="287" t="str">
        <f t="shared" si="1"/>
        <v>否</v>
      </c>
      <c r="G63" s="270" t="str">
        <f t="shared" si="2"/>
        <v>项</v>
      </c>
    </row>
    <row r="64" s="270" customFormat="1" ht="38" hidden="1" customHeight="1" spans="1:7">
      <c r="A64" s="295">
        <v>2116104</v>
      </c>
      <c r="B64" s="297" t="s">
        <v>1394</v>
      </c>
      <c r="C64" s="298"/>
      <c r="D64" s="298"/>
      <c r="E64" s="338">
        <f t="shared" si="0"/>
        <v>0</v>
      </c>
      <c r="F64" s="287" t="str">
        <f t="shared" si="1"/>
        <v>否</v>
      </c>
      <c r="G64" s="270" t="str">
        <f t="shared" si="2"/>
        <v>项</v>
      </c>
    </row>
    <row r="65" s="270" customFormat="1" ht="38" customHeight="1" spans="1:7">
      <c r="A65" s="295">
        <v>21198</v>
      </c>
      <c r="B65" s="296" t="s">
        <v>1324</v>
      </c>
      <c r="C65" s="298">
        <f>SUM(C66:C69)</f>
        <v>2521</v>
      </c>
      <c r="D65" s="298">
        <f>SUM(D66:D69)</f>
        <v>3770</v>
      </c>
      <c r="E65" s="338">
        <f t="shared" si="0"/>
        <v>0.495</v>
      </c>
      <c r="F65" s="287" t="str">
        <f t="shared" si="1"/>
        <v>是</v>
      </c>
      <c r="G65" s="270" t="str">
        <f t="shared" si="2"/>
        <v>款</v>
      </c>
    </row>
    <row r="66" s="270" customFormat="1" ht="38" hidden="1" customHeight="1" spans="1:7">
      <c r="A66" s="300">
        <v>2119801</v>
      </c>
      <c r="B66" s="291" t="s">
        <v>1395</v>
      </c>
      <c r="C66" s="298"/>
      <c r="D66" s="298"/>
      <c r="E66" s="338">
        <f t="shared" si="0"/>
        <v>0</v>
      </c>
      <c r="F66" s="287" t="str">
        <f t="shared" si="1"/>
        <v>否</v>
      </c>
      <c r="G66" s="270" t="str">
        <f t="shared" si="2"/>
        <v>项</v>
      </c>
    </row>
    <row r="67" s="270" customFormat="1" ht="38" hidden="1" customHeight="1" spans="1:7">
      <c r="A67" s="300">
        <v>2119802</v>
      </c>
      <c r="B67" s="291" t="s">
        <v>1396</v>
      </c>
      <c r="C67" s="298"/>
      <c r="D67" s="298"/>
      <c r="E67" s="338">
        <f t="shared" si="0"/>
        <v>0</v>
      </c>
      <c r="F67" s="287" t="str">
        <f t="shared" si="1"/>
        <v>否</v>
      </c>
      <c r="G67" s="270" t="str">
        <f t="shared" si="2"/>
        <v>项</v>
      </c>
    </row>
    <row r="68" s="270" customFormat="1" ht="38" hidden="1" customHeight="1" spans="1:7">
      <c r="A68" s="300">
        <v>2119803</v>
      </c>
      <c r="B68" s="291" t="s">
        <v>1397</v>
      </c>
      <c r="C68" s="298"/>
      <c r="D68" s="298"/>
      <c r="E68" s="338">
        <f t="shared" ref="E68:E131" si="3">IF(C68&lt;0,"",IFERROR(D68/C68-1,0))</f>
        <v>0</v>
      </c>
      <c r="F68" s="287" t="str">
        <f t="shared" ref="F68:F131" si="4">IF(LEN(A68)=3,"是",IF(B68&lt;&gt;"",IF(SUM(C68:D68)&lt;&gt;0,"是","否"),"是"))</f>
        <v>否</v>
      </c>
      <c r="G68" s="270" t="str">
        <f t="shared" ref="G68:G131" si="5">IF(LEN(A68)=3,"类",IF(LEN(A68)=5,"款","项"))</f>
        <v>项</v>
      </c>
    </row>
    <row r="69" s="270" customFormat="1" ht="38" customHeight="1" spans="1:7">
      <c r="A69" s="295">
        <v>2119899</v>
      </c>
      <c r="B69" s="297" t="s">
        <v>1398</v>
      </c>
      <c r="C69" s="298">
        <v>2521</v>
      </c>
      <c r="D69" s="298">
        <v>3770</v>
      </c>
      <c r="E69" s="338">
        <f t="shared" si="3"/>
        <v>0.495</v>
      </c>
      <c r="F69" s="287" t="str">
        <f t="shared" si="4"/>
        <v>是</v>
      </c>
      <c r="G69" s="270" t="str">
        <f t="shared" si="5"/>
        <v>项</v>
      </c>
    </row>
    <row r="70" s="270" customFormat="1" ht="38" customHeight="1" spans="1:7">
      <c r="A70" s="294" t="s">
        <v>64</v>
      </c>
      <c r="B70" s="284" t="s">
        <v>1399</v>
      </c>
      <c r="C70" s="285">
        <f>SUM(C71,C87,C91,C92,C98,C102,C106,C110,C116,C119,C128)</f>
        <v>240071</v>
      </c>
      <c r="D70" s="285">
        <f>SUM(D71,D87,D91,D92,D98,D102,D106,D110,D116,D119,D128)</f>
        <v>368870</v>
      </c>
      <c r="E70" s="334">
        <f t="shared" si="3"/>
        <v>0.537</v>
      </c>
      <c r="F70" s="287" t="str">
        <f t="shared" si="4"/>
        <v>是</v>
      </c>
      <c r="G70" s="270" t="str">
        <f t="shared" si="5"/>
        <v>类</v>
      </c>
    </row>
    <row r="71" s="270" customFormat="1" ht="38" customHeight="1" spans="1:7">
      <c r="A71" s="295" t="s">
        <v>1400</v>
      </c>
      <c r="B71" s="296" t="s">
        <v>1401</v>
      </c>
      <c r="C71" s="205">
        <f>SUM(C72:C86)</f>
        <v>224897</v>
      </c>
      <c r="D71" s="205">
        <f>SUM(D72:D86)</f>
        <v>326076</v>
      </c>
      <c r="E71" s="338">
        <f t="shared" si="3"/>
        <v>0.45</v>
      </c>
      <c r="F71" s="287" t="str">
        <f t="shared" si="4"/>
        <v>是</v>
      </c>
      <c r="G71" s="270" t="str">
        <f t="shared" si="5"/>
        <v>款</v>
      </c>
    </row>
    <row r="72" s="270" customFormat="1" ht="38" customHeight="1" spans="1:7">
      <c r="A72" s="295" t="s">
        <v>1402</v>
      </c>
      <c r="B72" s="297" t="s">
        <v>1403</v>
      </c>
      <c r="C72" s="298">
        <v>105713</v>
      </c>
      <c r="D72" s="298">
        <v>177693</v>
      </c>
      <c r="E72" s="338">
        <f t="shared" si="3"/>
        <v>0.681</v>
      </c>
      <c r="F72" s="287" t="str">
        <f t="shared" si="4"/>
        <v>是</v>
      </c>
      <c r="G72" s="270" t="str">
        <f t="shared" si="5"/>
        <v>项</v>
      </c>
    </row>
    <row r="73" s="270" customFormat="1" ht="38" customHeight="1" spans="1:7">
      <c r="A73" s="295" t="s">
        <v>1404</v>
      </c>
      <c r="B73" s="297" t="s">
        <v>1405</v>
      </c>
      <c r="C73" s="298">
        <v>4060</v>
      </c>
      <c r="D73" s="298">
        <v>5500</v>
      </c>
      <c r="E73" s="338">
        <f t="shared" si="3"/>
        <v>0.355</v>
      </c>
      <c r="F73" s="287" t="str">
        <f t="shared" si="4"/>
        <v>是</v>
      </c>
      <c r="G73" s="270" t="str">
        <f t="shared" si="5"/>
        <v>项</v>
      </c>
    </row>
    <row r="74" s="270" customFormat="1" ht="38" customHeight="1" spans="1:7">
      <c r="A74" s="295" t="s">
        <v>1406</v>
      </c>
      <c r="B74" s="297" t="s">
        <v>1407</v>
      </c>
      <c r="C74" s="298">
        <v>11189</v>
      </c>
      <c r="D74" s="298">
        <v>13406</v>
      </c>
      <c r="E74" s="338">
        <f t="shared" si="3"/>
        <v>0.198</v>
      </c>
      <c r="F74" s="287" t="str">
        <f t="shared" si="4"/>
        <v>是</v>
      </c>
      <c r="G74" s="270" t="str">
        <f t="shared" si="5"/>
        <v>项</v>
      </c>
    </row>
    <row r="75" s="270" customFormat="1" ht="38" customHeight="1" spans="1:7">
      <c r="A75" s="295" t="s">
        <v>1408</v>
      </c>
      <c r="B75" s="297" t="s">
        <v>1409</v>
      </c>
      <c r="C75" s="298">
        <v>70469</v>
      </c>
      <c r="D75" s="298">
        <v>76035</v>
      </c>
      <c r="E75" s="338">
        <f t="shared" si="3"/>
        <v>0.079</v>
      </c>
      <c r="F75" s="287" t="str">
        <f t="shared" si="4"/>
        <v>是</v>
      </c>
      <c r="G75" s="270" t="str">
        <f t="shared" si="5"/>
        <v>项</v>
      </c>
    </row>
    <row r="76" s="270" customFormat="1" ht="38" customHeight="1" spans="1:7">
      <c r="A76" s="295" t="s">
        <v>1410</v>
      </c>
      <c r="B76" s="297" t="s">
        <v>1411</v>
      </c>
      <c r="C76" s="298">
        <v>1100</v>
      </c>
      <c r="D76" s="298">
        <v>4100</v>
      </c>
      <c r="E76" s="338">
        <f t="shared" si="3"/>
        <v>2.727</v>
      </c>
      <c r="F76" s="287" t="str">
        <f t="shared" si="4"/>
        <v>是</v>
      </c>
      <c r="G76" s="270" t="str">
        <f t="shared" si="5"/>
        <v>项</v>
      </c>
    </row>
    <row r="77" s="270" customFormat="1" ht="38" customHeight="1" spans="1:7">
      <c r="A77" s="295" t="s">
        <v>1412</v>
      </c>
      <c r="B77" s="297" t="s">
        <v>1413</v>
      </c>
      <c r="C77" s="298">
        <v>177</v>
      </c>
      <c r="D77" s="298">
        <v>2669</v>
      </c>
      <c r="E77" s="338">
        <f t="shared" si="3"/>
        <v>14.079</v>
      </c>
      <c r="F77" s="287" t="str">
        <f t="shared" si="4"/>
        <v>是</v>
      </c>
      <c r="G77" s="270" t="str">
        <f t="shared" si="5"/>
        <v>项</v>
      </c>
    </row>
    <row r="78" s="270" customFormat="1" ht="38" hidden="1" customHeight="1" spans="1:7">
      <c r="A78" s="295" t="s">
        <v>1414</v>
      </c>
      <c r="B78" s="297" t="s">
        <v>1415</v>
      </c>
      <c r="C78" s="298"/>
      <c r="D78" s="298">
        <v>0</v>
      </c>
      <c r="E78" s="338">
        <f t="shared" si="3"/>
        <v>0</v>
      </c>
      <c r="F78" s="287" t="str">
        <f t="shared" si="4"/>
        <v>否</v>
      </c>
      <c r="G78" s="270" t="str">
        <f t="shared" si="5"/>
        <v>项</v>
      </c>
    </row>
    <row r="79" s="263" customFormat="1" ht="38" hidden="1" customHeight="1" spans="1:7">
      <c r="A79" s="295" t="s">
        <v>1416</v>
      </c>
      <c r="B79" s="297" t="s">
        <v>1417</v>
      </c>
      <c r="C79" s="298"/>
      <c r="D79" s="298">
        <v>0</v>
      </c>
      <c r="E79" s="338">
        <f t="shared" si="3"/>
        <v>0</v>
      </c>
      <c r="F79" s="287" t="str">
        <f t="shared" si="4"/>
        <v>否</v>
      </c>
      <c r="G79" s="270" t="str">
        <f t="shared" si="5"/>
        <v>项</v>
      </c>
    </row>
    <row r="80" s="263" customFormat="1" ht="38" hidden="1" customHeight="1" spans="1:7">
      <c r="A80" s="295" t="s">
        <v>1418</v>
      </c>
      <c r="B80" s="297" t="s">
        <v>1419</v>
      </c>
      <c r="C80" s="298"/>
      <c r="D80" s="298">
        <v>0</v>
      </c>
      <c r="E80" s="338">
        <f t="shared" si="3"/>
        <v>0</v>
      </c>
      <c r="F80" s="287" t="str">
        <f t="shared" si="4"/>
        <v>否</v>
      </c>
      <c r="G80" s="270" t="str">
        <f t="shared" si="5"/>
        <v>项</v>
      </c>
    </row>
    <row r="81" s="263" customFormat="1" ht="38" hidden="1" customHeight="1" spans="1:7">
      <c r="A81" s="295" t="s">
        <v>1420</v>
      </c>
      <c r="B81" s="297" t="s">
        <v>1421</v>
      </c>
      <c r="C81" s="298"/>
      <c r="D81" s="298">
        <v>0</v>
      </c>
      <c r="E81" s="338">
        <f t="shared" si="3"/>
        <v>0</v>
      </c>
      <c r="F81" s="287" t="str">
        <f t="shared" si="4"/>
        <v>否</v>
      </c>
      <c r="G81" s="270" t="str">
        <f t="shared" si="5"/>
        <v>项</v>
      </c>
    </row>
    <row r="82" s="263" customFormat="1" ht="38" hidden="1" customHeight="1" spans="1:7">
      <c r="A82" s="295" t="s">
        <v>1422</v>
      </c>
      <c r="B82" s="297" t="s">
        <v>1423</v>
      </c>
      <c r="C82" s="298"/>
      <c r="D82" s="298">
        <v>0</v>
      </c>
      <c r="E82" s="338">
        <f t="shared" si="3"/>
        <v>0</v>
      </c>
      <c r="F82" s="287" t="str">
        <f t="shared" si="4"/>
        <v>否</v>
      </c>
      <c r="G82" s="270" t="str">
        <f t="shared" si="5"/>
        <v>项</v>
      </c>
    </row>
    <row r="83" s="270" customFormat="1" ht="38" customHeight="1" spans="1:7">
      <c r="A83" s="295" t="s">
        <v>1424</v>
      </c>
      <c r="B83" s="297" t="s">
        <v>1425</v>
      </c>
      <c r="C83" s="298">
        <v>12832</v>
      </c>
      <c r="D83" s="298">
        <v>19657</v>
      </c>
      <c r="E83" s="338">
        <f t="shared" si="3"/>
        <v>0.532</v>
      </c>
      <c r="F83" s="287" t="str">
        <f t="shared" si="4"/>
        <v>是</v>
      </c>
      <c r="G83" s="270" t="str">
        <f t="shared" si="5"/>
        <v>项</v>
      </c>
    </row>
    <row r="84" s="270" customFormat="1" ht="38" customHeight="1" spans="1:7">
      <c r="A84" s="295" t="s">
        <v>1426</v>
      </c>
      <c r="B84" s="297" t="s">
        <v>1427</v>
      </c>
      <c r="C84" s="298"/>
      <c r="D84" s="298">
        <v>500</v>
      </c>
      <c r="E84" s="338">
        <f t="shared" si="3"/>
        <v>0</v>
      </c>
      <c r="F84" s="287" t="str">
        <f t="shared" si="4"/>
        <v>是</v>
      </c>
      <c r="G84" s="270" t="str">
        <f t="shared" si="5"/>
        <v>项</v>
      </c>
    </row>
    <row r="85" s="270" customFormat="1" ht="38" customHeight="1" spans="1:7">
      <c r="A85" s="295" t="s">
        <v>1428</v>
      </c>
      <c r="B85" s="297" t="s">
        <v>1429</v>
      </c>
      <c r="C85" s="298">
        <v>318</v>
      </c>
      <c r="D85" s="298">
        <v>3700</v>
      </c>
      <c r="E85" s="338">
        <f t="shared" si="3"/>
        <v>10.635</v>
      </c>
      <c r="F85" s="287" t="str">
        <f t="shared" si="4"/>
        <v>是</v>
      </c>
      <c r="G85" s="270" t="str">
        <f t="shared" si="5"/>
        <v>项</v>
      </c>
    </row>
    <row r="86" s="270" customFormat="1" ht="38" customHeight="1" spans="1:7">
      <c r="A86" s="295" t="s">
        <v>1430</v>
      </c>
      <c r="B86" s="297" t="s">
        <v>1431</v>
      </c>
      <c r="C86" s="298">
        <v>19039</v>
      </c>
      <c r="D86" s="298">
        <v>22816</v>
      </c>
      <c r="E86" s="338">
        <f t="shared" si="3"/>
        <v>0.198</v>
      </c>
      <c r="F86" s="287" t="str">
        <f t="shared" si="4"/>
        <v>是</v>
      </c>
      <c r="G86" s="270" t="str">
        <f t="shared" si="5"/>
        <v>项</v>
      </c>
    </row>
    <row r="87" s="263" customFormat="1" ht="38" hidden="1" customHeight="1" spans="1:7">
      <c r="A87" s="295" t="s">
        <v>1432</v>
      </c>
      <c r="B87" s="296" t="s">
        <v>1433</v>
      </c>
      <c r="C87" s="205">
        <f>SUM(C88:C90)</f>
        <v>0</v>
      </c>
      <c r="D87" s="205">
        <f>SUM(D88:D90)</f>
        <v>0</v>
      </c>
      <c r="E87" s="338">
        <f t="shared" si="3"/>
        <v>0</v>
      </c>
      <c r="F87" s="287" t="str">
        <f t="shared" si="4"/>
        <v>否</v>
      </c>
      <c r="G87" s="270" t="str">
        <f t="shared" si="5"/>
        <v>款</v>
      </c>
    </row>
    <row r="88" s="263" customFormat="1" ht="38" hidden="1" customHeight="1" spans="1:7">
      <c r="A88" s="295" t="s">
        <v>1434</v>
      </c>
      <c r="B88" s="297" t="s">
        <v>1403</v>
      </c>
      <c r="C88" s="298"/>
      <c r="D88" s="298"/>
      <c r="E88" s="338">
        <f t="shared" si="3"/>
        <v>0</v>
      </c>
      <c r="F88" s="287" t="str">
        <f t="shared" si="4"/>
        <v>否</v>
      </c>
      <c r="G88" s="270" t="str">
        <f t="shared" si="5"/>
        <v>项</v>
      </c>
    </row>
    <row r="89" s="263" customFormat="1" ht="38" hidden="1" customHeight="1" spans="1:7">
      <c r="A89" s="295" t="s">
        <v>1435</v>
      </c>
      <c r="B89" s="297" t="s">
        <v>1405</v>
      </c>
      <c r="C89" s="298"/>
      <c r="D89" s="298"/>
      <c r="E89" s="338">
        <f t="shared" si="3"/>
        <v>0</v>
      </c>
      <c r="F89" s="287" t="str">
        <f t="shared" si="4"/>
        <v>否</v>
      </c>
      <c r="G89" s="270" t="str">
        <f t="shared" si="5"/>
        <v>项</v>
      </c>
    </row>
    <row r="90" s="263" customFormat="1" ht="38" hidden="1" customHeight="1" spans="1:7">
      <c r="A90" s="295" t="s">
        <v>1436</v>
      </c>
      <c r="B90" s="297" t="s">
        <v>1437</v>
      </c>
      <c r="C90" s="298"/>
      <c r="D90" s="298"/>
      <c r="E90" s="338">
        <f t="shared" si="3"/>
        <v>0</v>
      </c>
      <c r="F90" s="287" t="str">
        <f t="shared" si="4"/>
        <v>否</v>
      </c>
      <c r="G90" s="270" t="str">
        <f t="shared" si="5"/>
        <v>项</v>
      </c>
    </row>
    <row r="91" s="263" customFormat="1" ht="38" hidden="1" customHeight="1" spans="1:7">
      <c r="A91" s="295" t="s">
        <v>1438</v>
      </c>
      <c r="B91" s="296" t="s">
        <v>1439</v>
      </c>
      <c r="C91" s="298"/>
      <c r="D91" s="298"/>
      <c r="E91" s="338">
        <f t="shared" si="3"/>
        <v>0</v>
      </c>
      <c r="F91" s="287" t="str">
        <f t="shared" si="4"/>
        <v>否</v>
      </c>
      <c r="G91" s="270" t="str">
        <f t="shared" si="5"/>
        <v>款</v>
      </c>
    </row>
    <row r="92" s="270" customFormat="1" ht="38" customHeight="1" spans="1:7">
      <c r="A92" s="295" t="s">
        <v>1440</v>
      </c>
      <c r="B92" s="296" t="s">
        <v>1441</v>
      </c>
      <c r="C92" s="205">
        <f>SUM(C93:C97)</f>
        <v>150</v>
      </c>
      <c r="D92" s="205">
        <f>SUM(D93:D97)</f>
        <v>400</v>
      </c>
      <c r="E92" s="338">
        <f t="shared" si="3"/>
        <v>1.667</v>
      </c>
      <c r="F92" s="287" t="str">
        <f t="shared" si="4"/>
        <v>是</v>
      </c>
      <c r="G92" s="270" t="str">
        <f t="shared" si="5"/>
        <v>款</v>
      </c>
    </row>
    <row r="93" s="263" customFormat="1" ht="38" hidden="1" customHeight="1" spans="1:7">
      <c r="A93" s="295" t="s">
        <v>1442</v>
      </c>
      <c r="B93" s="297" t="s">
        <v>1443</v>
      </c>
      <c r="C93" s="298"/>
      <c r="D93" s="298"/>
      <c r="E93" s="338">
        <f t="shared" si="3"/>
        <v>0</v>
      </c>
      <c r="F93" s="287" t="str">
        <f t="shared" si="4"/>
        <v>否</v>
      </c>
      <c r="G93" s="270" t="str">
        <f t="shared" si="5"/>
        <v>项</v>
      </c>
    </row>
    <row r="94" s="270" customFormat="1" ht="38" hidden="1" customHeight="1" spans="1:7">
      <c r="A94" s="295" t="s">
        <v>1444</v>
      </c>
      <c r="B94" s="297" t="s">
        <v>1445</v>
      </c>
      <c r="C94" s="298"/>
      <c r="D94" s="298"/>
      <c r="E94" s="338">
        <f t="shared" si="3"/>
        <v>0</v>
      </c>
      <c r="F94" s="287" t="str">
        <f t="shared" si="4"/>
        <v>否</v>
      </c>
      <c r="G94" s="270" t="str">
        <f t="shared" si="5"/>
        <v>项</v>
      </c>
    </row>
    <row r="95" s="270" customFormat="1" ht="38" hidden="1" customHeight="1" spans="1:7">
      <c r="A95" s="295" t="s">
        <v>1446</v>
      </c>
      <c r="B95" s="297" t="s">
        <v>1447</v>
      </c>
      <c r="C95" s="298"/>
      <c r="D95" s="298"/>
      <c r="E95" s="338">
        <f t="shared" si="3"/>
        <v>0</v>
      </c>
      <c r="F95" s="287" t="str">
        <f t="shared" si="4"/>
        <v>否</v>
      </c>
      <c r="G95" s="270" t="str">
        <f t="shared" si="5"/>
        <v>项</v>
      </c>
    </row>
    <row r="96" s="270" customFormat="1" ht="38" hidden="1" customHeight="1" spans="1:7">
      <c r="A96" s="295" t="s">
        <v>1448</v>
      </c>
      <c r="B96" s="297" t="s">
        <v>1449</v>
      </c>
      <c r="C96" s="298"/>
      <c r="D96" s="298"/>
      <c r="E96" s="338">
        <f t="shared" si="3"/>
        <v>0</v>
      </c>
      <c r="F96" s="287" t="str">
        <f t="shared" si="4"/>
        <v>否</v>
      </c>
      <c r="G96" s="270" t="str">
        <f t="shared" si="5"/>
        <v>项</v>
      </c>
    </row>
    <row r="97" s="270" customFormat="1" ht="38" customHeight="1" spans="1:7">
      <c r="A97" s="295" t="s">
        <v>1450</v>
      </c>
      <c r="B97" s="297" t="s">
        <v>1451</v>
      </c>
      <c r="C97" s="298">
        <v>150</v>
      </c>
      <c r="D97" s="298">
        <v>400</v>
      </c>
      <c r="E97" s="338">
        <f t="shared" si="3"/>
        <v>1.667</v>
      </c>
      <c r="F97" s="287" t="str">
        <f t="shared" si="4"/>
        <v>是</v>
      </c>
      <c r="G97" s="270" t="str">
        <f t="shared" si="5"/>
        <v>项</v>
      </c>
    </row>
    <row r="98" s="270" customFormat="1" ht="38" customHeight="1" spans="1:7">
      <c r="A98" s="295" t="s">
        <v>1452</v>
      </c>
      <c r="B98" s="296" t="s">
        <v>1453</v>
      </c>
      <c r="C98" s="205">
        <f>SUM(C99:C101)</f>
        <v>10508</v>
      </c>
      <c r="D98" s="205">
        <f>SUM(D99:D101)</f>
        <v>10300</v>
      </c>
      <c r="E98" s="338">
        <f t="shared" si="3"/>
        <v>-0.02</v>
      </c>
      <c r="F98" s="287" t="str">
        <f t="shared" si="4"/>
        <v>是</v>
      </c>
      <c r="G98" s="270" t="str">
        <f t="shared" si="5"/>
        <v>款</v>
      </c>
    </row>
    <row r="99" s="270" customFormat="1" ht="38" customHeight="1" spans="1:7">
      <c r="A99" s="295" t="s">
        <v>1454</v>
      </c>
      <c r="B99" s="297" t="s">
        <v>1455</v>
      </c>
      <c r="C99" s="298">
        <v>4898</v>
      </c>
      <c r="D99" s="298">
        <v>6300</v>
      </c>
      <c r="E99" s="338">
        <f t="shared" si="3"/>
        <v>0.286</v>
      </c>
      <c r="F99" s="287" t="str">
        <f t="shared" si="4"/>
        <v>是</v>
      </c>
      <c r="G99" s="270" t="str">
        <f t="shared" si="5"/>
        <v>项</v>
      </c>
    </row>
    <row r="100" s="263" customFormat="1" ht="38" hidden="1" customHeight="1" spans="1:7">
      <c r="A100" s="295" t="s">
        <v>1456</v>
      </c>
      <c r="B100" s="297" t="s">
        <v>1457</v>
      </c>
      <c r="C100" s="298"/>
      <c r="D100" s="298">
        <v>0</v>
      </c>
      <c r="E100" s="338">
        <f t="shared" si="3"/>
        <v>0</v>
      </c>
      <c r="F100" s="287" t="str">
        <f t="shared" si="4"/>
        <v>否</v>
      </c>
      <c r="G100" s="270" t="str">
        <f t="shared" si="5"/>
        <v>项</v>
      </c>
    </row>
    <row r="101" s="270" customFormat="1" ht="38" customHeight="1" spans="1:7">
      <c r="A101" s="295" t="s">
        <v>1458</v>
      </c>
      <c r="B101" s="297" t="s">
        <v>1459</v>
      </c>
      <c r="C101" s="298">
        <v>5610</v>
      </c>
      <c r="D101" s="298">
        <v>4000</v>
      </c>
      <c r="E101" s="338">
        <f t="shared" si="3"/>
        <v>-0.287</v>
      </c>
      <c r="F101" s="287" t="str">
        <f t="shared" si="4"/>
        <v>是</v>
      </c>
      <c r="G101" s="270" t="str">
        <f t="shared" si="5"/>
        <v>项</v>
      </c>
    </row>
    <row r="102" s="263" customFormat="1" ht="38" hidden="1" customHeight="1" spans="1:7">
      <c r="A102" s="295" t="s">
        <v>1460</v>
      </c>
      <c r="B102" s="296" t="s">
        <v>1461</v>
      </c>
      <c r="C102" s="205">
        <f>SUM(C103:C105)</f>
        <v>0</v>
      </c>
      <c r="D102" s="205">
        <f>SUM(D103:D105)</f>
        <v>0</v>
      </c>
      <c r="E102" s="338">
        <f t="shared" si="3"/>
        <v>0</v>
      </c>
      <c r="F102" s="287" t="str">
        <f t="shared" si="4"/>
        <v>否</v>
      </c>
      <c r="G102" s="270" t="str">
        <f t="shared" si="5"/>
        <v>款</v>
      </c>
    </row>
    <row r="103" s="263" customFormat="1" ht="38" hidden="1" customHeight="1" spans="1:7">
      <c r="A103" s="295" t="s">
        <v>1462</v>
      </c>
      <c r="B103" s="297" t="s">
        <v>1403</v>
      </c>
      <c r="C103" s="298"/>
      <c r="D103" s="298"/>
      <c r="E103" s="338">
        <f t="shared" si="3"/>
        <v>0</v>
      </c>
      <c r="F103" s="287" t="str">
        <f t="shared" si="4"/>
        <v>否</v>
      </c>
      <c r="G103" s="270" t="str">
        <f t="shared" si="5"/>
        <v>项</v>
      </c>
    </row>
    <row r="104" s="263" customFormat="1" ht="38" hidden="1" customHeight="1" spans="1:7">
      <c r="A104" s="295" t="s">
        <v>1463</v>
      </c>
      <c r="B104" s="297" t="s">
        <v>1405</v>
      </c>
      <c r="C104" s="298"/>
      <c r="D104" s="298"/>
      <c r="E104" s="338">
        <f t="shared" si="3"/>
        <v>0</v>
      </c>
      <c r="F104" s="287" t="str">
        <f t="shared" si="4"/>
        <v>否</v>
      </c>
      <c r="G104" s="270" t="str">
        <f t="shared" si="5"/>
        <v>项</v>
      </c>
    </row>
    <row r="105" s="270" customFormat="1" ht="38" hidden="1" customHeight="1" spans="1:7">
      <c r="A105" s="295" t="s">
        <v>1464</v>
      </c>
      <c r="B105" s="297" t="s">
        <v>1465</v>
      </c>
      <c r="C105" s="298"/>
      <c r="D105" s="298"/>
      <c r="E105" s="338">
        <f t="shared" si="3"/>
        <v>0</v>
      </c>
      <c r="F105" s="287" t="str">
        <f t="shared" si="4"/>
        <v>否</v>
      </c>
      <c r="G105" s="270" t="str">
        <f t="shared" si="5"/>
        <v>项</v>
      </c>
    </row>
    <row r="106" s="270" customFormat="1" ht="38" customHeight="1" spans="1:7">
      <c r="A106" s="295" t="s">
        <v>1466</v>
      </c>
      <c r="B106" s="296" t="s">
        <v>1467</v>
      </c>
      <c r="C106" s="205">
        <f>SUM(C107:C109)</f>
        <v>4500</v>
      </c>
      <c r="D106" s="205">
        <f>SUM(D107:D109)</f>
        <v>0</v>
      </c>
      <c r="E106" s="338">
        <f t="shared" si="3"/>
        <v>-1</v>
      </c>
      <c r="F106" s="287" t="str">
        <f t="shared" si="4"/>
        <v>是</v>
      </c>
      <c r="G106" s="270" t="str">
        <f t="shared" si="5"/>
        <v>款</v>
      </c>
    </row>
    <row r="107" s="263" customFormat="1" ht="38" hidden="1" customHeight="1" spans="1:7">
      <c r="A107" s="295" t="s">
        <v>1468</v>
      </c>
      <c r="B107" s="297" t="s">
        <v>1403</v>
      </c>
      <c r="C107" s="298"/>
      <c r="D107" s="298"/>
      <c r="E107" s="338">
        <f t="shared" si="3"/>
        <v>0</v>
      </c>
      <c r="F107" s="287" t="str">
        <f t="shared" si="4"/>
        <v>否</v>
      </c>
      <c r="G107" s="270" t="str">
        <f t="shared" si="5"/>
        <v>项</v>
      </c>
    </row>
    <row r="108" s="263" customFormat="1" ht="38" hidden="1" customHeight="1" spans="1:7">
      <c r="A108" s="295" t="s">
        <v>1469</v>
      </c>
      <c r="B108" s="297" t="s">
        <v>1405</v>
      </c>
      <c r="C108" s="298"/>
      <c r="D108" s="298"/>
      <c r="E108" s="338">
        <f t="shared" si="3"/>
        <v>0</v>
      </c>
      <c r="F108" s="287" t="str">
        <f t="shared" si="4"/>
        <v>否</v>
      </c>
      <c r="G108" s="270" t="str">
        <f t="shared" si="5"/>
        <v>项</v>
      </c>
    </row>
    <row r="109" s="270" customFormat="1" ht="38" customHeight="1" spans="1:7">
      <c r="A109" s="295" t="s">
        <v>1470</v>
      </c>
      <c r="B109" s="297" t="s">
        <v>1471</v>
      </c>
      <c r="C109" s="298">
        <v>4500</v>
      </c>
      <c r="D109" s="298"/>
      <c r="E109" s="338">
        <f t="shared" si="3"/>
        <v>-1</v>
      </c>
      <c r="F109" s="287" t="str">
        <f t="shared" si="4"/>
        <v>是</v>
      </c>
      <c r="G109" s="270" t="str">
        <f t="shared" si="5"/>
        <v>项</v>
      </c>
    </row>
    <row r="110" s="263" customFormat="1" ht="38" hidden="1" customHeight="1" spans="1:7">
      <c r="A110" s="295" t="s">
        <v>1472</v>
      </c>
      <c r="B110" s="296" t="s">
        <v>1473</v>
      </c>
      <c r="C110" s="205">
        <f>SUM(C111:C115)</f>
        <v>0</v>
      </c>
      <c r="D110" s="205">
        <f>SUM(D111:D115)</f>
        <v>0</v>
      </c>
      <c r="E110" s="338">
        <f t="shared" si="3"/>
        <v>0</v>
      </c>
      <c r="F110" s="287" t="str">
        <f t="shared" si="4"/>
        <v>否</v>
      </c>
      <c r="G110" s="270" t="str">
        <f t="shared" si="5"/>
        <v>款</v>
      </c>
    </row>
    <row r="111" s="263" customFormat="1" ht="38" hidden="1" customHeight="1" spans="1:7">
      <c r="A111" s="295" t="s">
        <v>1474</v>
      </c>
      <c r="B111" s="297" t="s">
        <v>1443</v>
      </c>
      <c r="C111" s="298"/>
      <c r="D111" s="298"/>
      <c r="E111" s="338">
        <f t="shared" si="3"/>
        <v>0</v>
      </c>
      <c r="F111" s="287" t="str">
        <f t="shared" si="4"/>
        <v>否</v>
      </c>
      <c r="G111" s="270" t="str">
        <f t="shared" si="5"/>
        <v>项</v>
      </c>
    </row>
    <row r="112" s="263" customFormat="1" ht="38" hidden="1" customHeight="1" spans="1:7">
      <c r="A112" s="295" t="s">
        <v>1475</v>
      </c>
      <c r="B112" s="297" t="s">
        <v>1445</v>
      </c>
      <c r="C112" s="298"/>
      <c r="D112" s="298"/>
      <c r="E112" s="338">
        <f t="shared" si="3"/>
        <v>0</v>
      </c>
      <c r="F112" s="287" t="str">
        <f t="shared" si="4"/>
        <v>否</v>
      </c>
      <c r="G112" s="270" t="str">
        <f t="shared" si="5"/>
        <v>项</v>
      </c>
    </row>
    <row r="113" s="270" customFormat="1" ht="38" hidden="1" customHeight="1" spans="1:7">
      <c r="A113" s="295" t="s">
        <v>1476</v>
      </c>
      <c r="B113" s="297" t="s">
        <v>1447</v>
      </c>
      <c r="C113" s="298"/>
      <c r="D113" s="298"/>
      <c r="E113" s="338">
        <f t="shared" si="3"/>
        <v>0</v>
      </c>
      <c r="F113" s="287" t="str">
        <f t="shared" si="4"/>
        <v>否</v>
      </c>
      <c r="G113" s="270" t="str">
        <f t="shared" si="5"/>
        <v>项</v>
      </c>
    </row>
    <row r="114" s="263" customFormat="1" ht="38" hidden="1" customHeight="1" spans="1:7">
      <c r="A114" s="295" t="s">
        <v>1477</v>
      </c>
      <c r="B114" s="297" t="s">
        <v>1449</v>
      </c>
      <c r="C114" s="298"/>
      <c r="D114" s="298"/>
      <c r="E114" s="338">
        <f t="shared" si="3"/>
        <v>0</v>
      </c>
      <c r="F114" s="287" t="str">
        <f t="shared" si="4"/>
        <v>否</v>
      </c>
      <c r="G114" s="270" t="str">
        <f t="shared" si="5"/>
        <v>项</v>
      </c>
    </row>
    <row r="115" s="263" customFormat="1" ht="38" hidden="1" customHeight="1" spans="1:7">
      <c r="A115" s="295" t="s">
        <v>1478</v>
      </c>
      <c r="B115" s="297" t="s">
        <v>1479</v>
      </c>
      <c r="C115" s="298"/>
      <c r="D115" s="298"/>
      <c r="E115" s="338">
        <f t="shared" si="3"/>
        <v>0</v>
      </c>
      <c r="F115" s="287" t="str">
        <f t="shared" si="4"/>
        <v>否</v>
      </c>
      <c r="G115" s="270" t="str">
        <f t="shared" si="5"/>
        <v>项</v>
      </c>
    </row>
    <row r="116" s="270" customFormat="1" ht="38" hidden="1" customHeight="1" spans="1:7">
      <c r="A116" s="295" t="s">
        <v>1480</v>
      </c>
      <c r="B116" s="296" t="s">
        <v>1481</v>
      </c>
      <c r="C116" s="298">
        <f>SUM(C117:C118)</f>
        <v>0</v>
      </c>
      <c r="D116" s="298">
        <f>SUM(D117:D118)</f>
        <v>0</v>
      </c>
      <c r="E116" s="338">
        <f t="shared" si="3"/>
        <v>0</v>
      </c>
      <c r="F116" s="287" t="str">
        <f t="shared" si="4"/>
        <v>否</v>
      </c>
      <c r="G116" s="270" t="str">
        <f t="shared" si="5"/>
        <v>款</v>
      </c>
    </row>
    <row r="117" s="263" customFormat="1" ht="38" hidden="1" customHeight="1" spans="1:7">
      <c r="A117" s="295" t="s">
        <v>1482</v>
      </c>
      <c r="B117" s="297" t="s">
        <v>1455</v>
      </c>
      <c r="C117" s="298"/>
      <c r="D117" s="298"/>
      <c r="E117" s="338">
        <f t="shared" si="3"/>
        <v>0</v>
      </c>
      <c r="F117" s="287" t="str">
        <f t="shared" si="4"/>
        <v>否</v>
      </c>
      <c r="G117" s="270" t="str">
        <f t="shared" si="5"/>
        <v>项</v>
      </c>
    </row>
    <row r="118" s="270" customFormat="1" ht="38" hidden="1" customHeight="1" spans="1:7">
      <c r="A118" s="295" t="s">
        <v>1483</v>
      </c>
      <c r="B118" s="297" t="s">
        <v>1484</v>
      </c>
      <c r="C118" s="298"/>
      <c r="D118" s="298"/>
      <c r="E118" s="338">
        <f t="shared" si="3"/>
        <v>0</v>
      </c>
      <c r="F118" s="287" t="str">
        <f t="shared" si="4"/>
        <v>否</v>
      </c>
      <c r="G118" s="270" t="str">
        <f t="shared" si="5"/>
        <v>项</v>
      </c>
    </row>
    <row r="119" s="263" customFormat="1" ht="38" hidden="1" customHeight="1" spans="1:7">
      <c r="A119" s="295" t="s">
        <v>1485</v>
      </c>
      <c r="B119" s="296" t="s">
        <v>1486</v>
      </c>
      <c r="C119" s="205">
        <f>SUM(C120:C127)</f>
        <v>0</v>
      </c>
      <c r="D119" s="205">
        <f>SUM(D120:D127)</f>
        <v>0</v>
      </c>
      <c r="E119" s="338">
        <f t="shared" si="3"/>
        <v>0</v>
      </c>
      <c r="F119" s="287" t="str">
        <f t="shared" si="4"/>
        <v>否</v>
      </c>
      <c r="G119" s="270" t="str">
        <f t="shared" si="5"/>
        <v>款</v>
      </c>
    </row>
    <row r="120" s="263" customFormat="1" ht="38" hidden="1" customHeight="1" spans="1:7">
      <c r="A120" s="295" t="s">
        <v>1487</v>
      </c>
      <c r="B120" s="297" t="s">
        <v>1403</v>
      </c>
      <c r="C120" s="298"/>
      <c r="D120" s="298"/>
      <c r="E120" s="338">
        <f t="shared" si="3"/>
        <v>0</v>
      </c>
      <c r="F120" s="287" t="str">
        <f t="shared" si="4"/>
        <v>否</v>
      </c>
      <c r="G120" s="270" t="str">
        <f t="shared" si="5"/>
        <v>项</v>
      </c>
    </row>
    <row r="121" s="263" customFormat="1" ht="38" hidden="1" customHeight="1" spans="1:7">
      <c r="A121" s="295" t="s">
        <v>1488</v>
      </c>
      <c r="B121" s="297" t="s">
        <v>1405</v>
      </c>
      <c r="C121" s="298"/>
      <c r="D121" s="298"/>
      <c r="E121" s="338">
        <f t="shared" si="3"/>
        <v>0</v>
      </c>
      <c r="F121" s="287" t="str">
        <f t="shared" si="4"/>
        <v>否</v>
      </c>
      <c r="G121" s="270" t="str">
        <f t="shared" si="5"/>
        <v>项</v>
      </c>
    </row>
    <row r="122" s="263" customFormat="1" ht="38" hidden="1" customHeight="1" spans="1:7">
      <c r="A122" s="295" t="s">
        <v>1489</v>
      </c>
      <c r="B122" s="297" t="s">
        <v>1407</v>
      </c>
      <c r="C122" s="298"/>
      <c r="D122" s="298"/>
      <c r="E122" s="338">
        <f t="shared" si="3"/>
        <v>0</v>
      </c>
      <c r="F122" s="287" t="str">
        <f t="shared" si="4"/>
        <v>否</v>
      </c>
      <c r="G122" s="270" t="str">
        <f t="shared" si="5"/>
        <v>项</v>
      </c>
    </row>
    <row r="123" s="263" customFormat="1" ht="38" hidden="1" customHeight="1" spans="1:7">
      <c r="A123" s="295" t="s">
        <v>1490</v>
      </c>
      <c r="B123" s="297" t="s">
        <v>1409</v>
      </c>
      <c r="C123" s="298"/>
      <c r="D123" s="298"/>
      <c r="E123" s="338">
        <f t="shared" si="3"/>
        <v>0</v>
      </c>
      <c r="F123" s="287" t="str">
        <f t="shared" si="4"/>
        <v>否</v>
      </c>
      <c r="G123" s="270" t="str">
        <f t="shared" si="5"/>
        <v>项</v>
      </c>
    </row>
    <row r="124" s="270" customFormat="1" ht="38" hidden="1" customHeight="1" spans="1:7">
      <c r="A124" s="295" t="s">
        <v>1491</v>
      </c>
      <c r="B124" s="297" t="s">
        <v>1415</v>
      </c>
      <c r="C124" s="298"/>
      <c r="D124" s="298"/>
      <c r="E124" s="338">
        <f t="shared" si="3"/>
        <v>0</v>
      </c>
      <c r="F124" s="287" t="str">
        <f t="shared" si="4"/>
        <v>否</v>
      </c>
      <c r="G124" s="270" t="str">
        <f t="shared" si="5"/>
        <v>项</v>
      </c>
    </row>
    <row r="125" s="263" customFormat="1" ht="38" hidden="1" customHeight="1" spans="1:7">
      <c r="A125" s="295" t="s">
        <v>1492</v>
      </c>
      <c r="B125" s="297" t="s">
        <v>1419</v>
      </c>
      <c r="C125" s="298"/>
      <c r="D125" s="298"/>
      <c r="E125" s="338">
        <f t="shared" si="3"/>
        <v>0</v>
      </c>
      <c r="F125" s="287" t="str">
        <f t="shared" si="4"/>
        <v>否</v>
      </c>
      <c r="G125" s="270" t="str">
        <f t="shared" si="5"/>
        <v>项</v>
      </c>
    </row>
    <row r="126" s="263" customFormat="1" ht="38" hidden="1" customHeight="1" spans="1:7">
      <c r="A126" s="295" t="s">
        <v>1493</v>
      </c>
      <c r="B126" s="297" t="s">
        <v>1421</v>
      </c>
      <c r="C126" s="298"/>
      <c r="D126" s="298"/>
      <c r="E126" s="338">
        <f t="shared" si="3"/>
        <v>0</v>
      </c>
      <c r="F126" s="287" t="str">
        <f t="shared" si="4"/>
        <v>否</v>
      </c>
      <c r="G126" s="270" t="str">
        <f t="shared" si="5"/>
        <v>项</v>
      </c>
    </row>
    <row r="127" s="263" customFormat="1" ht="38" hidden="1" customHeight="1" spans="1:7">
      <c r="A127" s="295" t="s">
        <v>1494</v>
      </c>
      <c r="B127" s="297" t="s">
        <v>1495</v>
      </c>
      <c r="C127" s="298"/>
      <c r="D127" s="298"/>
      <c r="E127" s="338">
        <f t="shared" si="3"/>
        <v>0</v>
      </c>
      <c r="F127" s="287" t="str">
        <f t="shared" si="4"/>
        <v>否</v>
      </c>
      <c r="G127" s="270" t="str">
        <f t="shared" si="5"/>
        <v>项</v>
      </c>
    </row>
    <row r="128" s="270" customFormat="1" ht="38" customHeight="1" spans="1:7">
      <c r="A128" s="295">
        <v>21298</v>
      </c>
      <c r="B128" s="296" t="s">
        <v>1324</v>
      </c>
      <c r="C128" s="298">
        <f>SUM(C129:C130)</f>
        <v>16</v>
      </c>
      <c r="D128" s="298">
        <f>SUM(D129:D130)</f>
        <v>32094</v>
      </c>
      <c r="E128" s="338">
        <f t="shared" si="3"/>
        <v>2004.875</v>
      </c>
      <c r="F128" s="287" t="str">
        <f t="shared" si="4"/>
        <v>是</v>
      </c>
      <c r="G128" s="270" t="str">
        <f t="shared" si="5"/>
        <v>款</v>
      </c>
    </row>
    <row r="129" s="270" customFormat="1" ht="38" customHeight="1" spans="1:7">
      <c r="A129" s="295">
        <v>2129801</v>
      </c>
      <c r="B129" s="297" t="s">
        <v>1496</v>
      </c>
      <c r="C129" s="298">
        <v>16</v>
      </c>
      <c r="D129" s="298">
        <v>25684</v>
      </c>
      <c r="E129" s="338">
        <f t="shared" si="3"/>
        <v>1604.25</v>
      </c>
      <c r="F129" s="287" t="str">
        <f t="shared" si="4"/>
        <v>是</v>
      </c>
      <c r="G129" s="270" t="str">
        <f t="shared" si="5"/>
        <v>项</v>
      </c>
    </row>
    <row r="130" s="270" customFormat="1" ht="38" customHeight="1" spans="1:7">
      <c r="A130" s="295">
        <v>2129899</v>
      </c>
      <c r="B130" s="297" t="s">
        <v>1497</v>
      </c>
      <c r="C130" s="298"/>
      <c r="D130" s="298">
        <v>6410</v>
      </c>
      <c r="E130" s="338">
        <f t="shared" si="3"/>
        <v>0</v>
      </c>
      <c r="F130" s="287" t="str">
        <f t="shared" si="4"/>
        <v>是</v>
      </c>
      <c r="G130" s="270" t="str">
        <f t="shared" si="5"/>
        <v>项</v>
      </c>
    </row>
    <row r="131" s="270" customFormat="1" ht="38" customHeight="1" spans="1:7">
      <c r="A131" s="294" t="s">
        <v>66</v>
      </c>
      <c r="B131" s="284" t="s">
        <v>1498</v>
      </c>
      <c r="C131" s="285">
        <f>SUM(C132,C137,C142,C147,C150,C155,C159,C163,C166)</f>
        <v>17662</v>
      </c>
      <c r="D131" s="285">
        <f>SUM(D132,D137,D142,D147,D150,D155,D159,D163,D166)</f>
        <v>46914</v>
      </c>
      <c r="E131" s="334">
        <f t="shared" si="3"/>
        <v>1.656</v>
      </c>
      <c r="F131" s="287" t="str">
        <f t="shared" si="4"/>
        <v>是</v>
      </c>
      <c r="G131" s="270" t="str">
        <f t="shared" si="5"/>
        <v>类</v>
      </c>
    </row>
    <row r="132" s="270" customFormat="1" ht="38" customHeight="1" spans="1:7">
      <c r="A132" s="295" t="s">
        <v>1499</v>
      </c>
      <c r="B132" s="296" t="s">
        <v>1500</v>
      </c>
      <c r="C132" s="205">
        <f>SUM(C133:C136)</f>
        <v>8111</v>
      </c>
      <c r="D132" s="205">
        <f>SUM(D133:D136)</f>
        <v>29002</v>
      </c>
      <c r="E132" s="338">
        <f t="shared" ref="E132:E195" si="6">IF(C132&lt;0,"",IFERROR(D132/C132-1,0))</f>
        <v>2.576</v>
      </c>
      <c r="F132" s="287" t="str">
        <f t="shared" ref="F132:F195" si="7">IF(LEN(A132)=3,"是",IF(B132&lt;&gt;"",IF(SUM(C132:D132)&lt;&gt;0,"是","否"),"是"))</f>
        <v>是</v>
      </c>
      <c r="G132" s="270" t="str">
        <f t="shared" ref="G132:G195" si="8">IF(LEN(A132)=3,"类",IF(LEN(A132)=5,"款","项"))</f>
        <v>款</v>
      </c>
    </row>
    <row r="133" s="270" customFormat="1" ht="38" customHeight="1" spans="1:7">
      <c r="A133" s="295" t="s">
        <v>1501</v>
      </c>
      <c r="B133" s="297" t="s">
        <v>1502</v>
      </c>
      <c r="C133" s="298">
        <v>4326</v>
      </c>
      <c r="D133" s="298">
        <v>11601</v>
      </c>
      <c r="E133" s="338">
        <f t="shared" si="6"/>
        <v>1.682</v>
      </c>
      <c r="F133" s="287" t="str">
        <f t="shared" si="7"/>
        <v>是</v>
      </c>
      <c r="G133" s="270" t="str">
        <f t="shared" si="8"/>
        <v>项</v>
      </c>
    </row>
    <row r="134" s="263" customFormat="1" ht="38" hidden="1" customHeight="1" spans="1:7">
      <c r="A134" s="295" t="s">
        <v>1503</v>
      </c>
      <c r="B134" s="297" t="s">
        <v>1504</v>
      </c>
      <c r="C134" s="298"/>
      <c r="D134" s="298">
        <v>0</v>
      </c>
      <c r="E134" s="338">
        <f t="shared" si="6"/>
        <v>0</v>
      </c>
      <c r="F134" s="287" t="str">
        <f t="shared" si="7"/>
        <v>否</v>
      </c>
      <c r="G134" s="270" t="str">
        <f t="shared" si="8"/>
        <v>项</v>
      </c>
    </row>
    <row r="135" s="263" customFormat="1" ht="38" hidden="1" customHeight="1" spans="1:7">
      <c r="A135" s="295" t="s">
        <v>1505</v>
      </c>
      <c r="B135" s="297" t="s">
        <v>1506</v>
      </c>
      <c r="C135" s="298"/>
      <c r="D135" s="298">
        <v>0</v>
      </c>
      <c r="E135" s="338">
        <f t="shared" si="6"/>
        <v>0</v>
      </c>
      <c r="F135" s="287" t="str">
        <f t="shared" si="7"/>
        <v>否</v>
      </c>
      <c r="G135" s="270" t="str">
        <f t="shared" si="8"/>
        <v>项</v>
      </c>
    </row>
    <row r="136" s="270" customFormat="1" ht="38" customHeight="1" spans="1:7">
      <c r="A136" s="295" t="s">
        <v>1507</v>
      </c>
      <c r="B136" s="297" t="s">
        <v>1508</v>
      </c>
      <c r="C136" s="298">
        <v>3785</v>
      </c>
      <c r="D136" s="298">
        <v>17401</v>
      </c>
      <c r="E136" s="338">
        <f t="shared" si="6"/>
        <v>3.597</v>
      </c>
      <c r="F136" s="287" t="str">
        <f t="shared" si="7"/>
        <v>是</v>
      </c>
      <c r="G136" s="270" t="str">
        <f t="shared" si="8"/>
        <v>项</v>
      </c>
    </row>
    <row r="137" s="263" customFormat="1" ht="38" hidden="1" customHeight="1" spans="1:7">
      <c r="A137" s="295" t="s">
        <v>1509</v>
      </c>
      <c r="B137" s="296" t="s">
        <v>1510</v>
      </c>
      <c r="C137" s="205">
        <f>SUM(C138:C141)</f>
        <v>0</v>
      </c>
      <c r="D137" s="205">
        <f>SUM(D138:D141)</f>
        <v>0</v>
      </c>
      <c r="E137" s="338">
        <f t="shared" si="6"/>
        <v>0</v>
      </c>
      <c r="F137" s="287" t="str">
        <f t="shared" si="7"/>
        <v>否</v>
      </c>
      <c r="G137" s="270" t="str">
        <f t="shared" si="8"/>
        <v>款</v>
      </c>
    </row>
    <row r="138" s="263" customFormat="1" ht="38" hidden="1" customHeight="1" spans="1:7">
      <c r="A138" s="295" t="s">
        <v>1511</v>
      </c>
      <c r="B138" s="297" t="s">
        <v>1502</v>
      </c>
      <c r="C138" s="298"/>
      <c r="D138" s="298"/>
      <c r="E138" s="338">
        <f t="shared" si="6"/>
        <v>0</v>
      </c>
      <c r="F138" s="287" t="str">
        <f t="shared" si="7"/>
        <v>否</v>
      </c>
      <c r="G138" s="270" t="str">
        <f t="shared" si="8"/>
        <v>项</v>
      </c>
    </row>
    <row r="139" s="263" customFormat="1" ht="38" hidden="1" customHeight="1" spans="1:7">
      <c r="A139" s="295" t="s">
        <v>1512</v>
      </c>
      <c r="B139" s="297" t="s">
        <v>1504</v>
      </c>
      <c r="C139" s="298"/>
      <c r="D139" s="298"/>
      <c r="E139" s="338">
        <f t="shared" si="6"/>
        <v>0</v>
      </c>
      <c r="F139" s="287" t="str">
        <f t="shared" si="7"/>
        <v>否</v>
      </c>
      <c r="G139" s="270" t="str">
        <f t="shared" si="8"/>
        <v>项</v>
      </c>
    </row>
    <row r="140" s="263" customFormat="1" ht="38" hidden="1" customHeight="1" spans="1:7">
      <c r="A140" s="295" t="s">
        <v>1513</v>
      </c>
      <c r="B140" s="297" t="s">
        <v>1514</v>
      </c>
      <c r="C140" s="298"/>
      <c r="D140" s="298"/>
      <c r="E140" s="338">
        <f t="shared" si="6"/>
        <v>0</v>
      </c>
      <c r="F140" s="287" t="str">
        <f t="shared" si="7"/>
        <v>否</v>
      </c>
      <c r="G140" s="270" t="str">
        <f t="shared" si="8"/>
        <v>项</v>
      </c>
    </row>
    <row r="141" s="263" customFormat="1" ht="38" hidden="1" customHeight="1" spans="1:7">
      <c r="A141" s="295" t="s">
        <v>1515</v>
      </c>
      <c r="B141" s="297" t="s">
        <v>1516</v>
      </c>
      <c r="C141" s="298"/>
      <c r="D141" s="298"/>
      <c r="E141" s="338">
        <f t="shared" si="6"/>
        <v>0</v>
      </c>
      <c r="F141" s="287" t="str">
        <f t="shared" si="7"/>
        <v>否</v>
      </c>
      <c r="G141" s="270" t="str">
        <f t="shared" si="8"/>
        <v>项</v>
      </c>
    </row>
    <row r="142" s="263" customFormat="1" ht="38" hidden="1" customHeight="1" spans="1:7">
      <c r="A142" s="295" t="s">
        <v>1517</v>
      </c>
      <c r="B142" s="296" t="s">
        <v>1518</v>
      </c>
      <c r="C142" s="205">
        <f>SUM(C143:C146)</f>
        <v>0</v>
      </c>
      <c r="D142" s="205">
        <f>SUM(D143:D146)</f>
        <v>0</v>
      </c>
      <c r="E142" s="338">
        <f t="shared" si="6"/>
        <v>0</v>
      </c>
      <c r="F142" s="287" t="str">
        <f t="shared" si="7"/>
        <v>否</v>
      </c>
      <c r="G142" s="270" t="str">
        <f t="shared" si="8"/>
        <v>款</v>
      </c>
    </row>
    <row r="143" s="263" customFormat="1" ht="38" hidden="1" customHeight="1" spans="1:7">
      <c r="A143" s="295" t="s">
        <v>1519</v>
      </c>
      <c r="B143" s="297" t="s">
        <v>778</v>
      </c>
      <c r="C143" s="298"/>
      <c r="D143" s="298"/>
      <c r="E143" s="338">
        <f t="shared" si="6"/>
        <v>0</v>
      </c>
      <c r="F143" s="287" t="str">
        <f t="shared" si="7"/>
        <v>否</v>
      </c>
      <c r="G143" s="270" t="str">
        <f t="shared" si="8"/>
        <v>项</v>
      </c>
    </row>
    <row r="144" s="263" customFormat="1" ht="38" hidden="1" customHeight="1" spans="1:7">
      <c r="A144" s="295" t="s">
        <v>1520</v>
      </c>
      <c r="B144" s="297" t="s">
        <v>1521</v>
      </c>
      <c r="C144" s="298"/>
      <c r="D144" s="298"/>
      <c r="E144" s="338">
        <f t="shared" si="6"/>
        <v>0</v>
      </c>
      <c r="F144" s="287" t="str">
        <f t="shared" si="7"/>
        <v>否</v>
      </c>
      <c r="G144" s="270" t="str">
        <f t="shared" si="8"/>
        <v>项</v>
      </c>
    </row>
    <row r="145" s="263" customFormat="1" ht="38" hidden="1" customHeight="1" spans="1:7">
      <c r="A145" s="295" t="s">
        <v>1522</v>
      </c>
      <c r="B145" s="297" t="s">
        <v>1523</v>
      </c>
      <c r="C145" s="298"/>
      <c r="D145" s="298"/>
      <c r="E145" s="338">
        <f t="shared" si="6"/>
        <v>0</v>
      </c>
      <c r="F145" s="287" t="str">
        <f t="shared" si="7"/>
        <v>否</v>
      </c>
      <c r="G145" s="270" t="str">
        <f t="shared" si="8"/>
        <v>项</v>
      </c>
    </row>
    <row r="146" s="263" customFormat="1" ht="38" hidden="1" customHeight="1" spans="1:7">
      <c r="A146" s="295" t="s">
        <v>1524</v>
      </c>
      <c r="B146" s="297" t="s">
        <v>1525</v>
      </c>
      <c r="C146" s="298"/>
      <c r="D146" s="298"/>
      <c r="E146" s="338">
        <f t="shared" si="6"/>
        <v>0</v>
      </c>
      <c r="F146" s="287" t="str">
        <f t="shared" si="7"/>
        <v>否</v>
      </c>
      <c r="G146" s="270" t="str">
        <f t="shared" si="8"/>
        <v>项</v>
      </c>
    </row>
    <row r="147" s="263" customFormat="1" ht="38" hidden="1" customHeight="1" spans="1:7">
      <c r="A147" s="302">
        <v>21370</v>
      </c>
      <c r="B147" s="296" t="s">
        <v>1526</v>
      </c>
      <c r="C147" s="298">
        <f>SUM(C148:C149)</f>
        <v>0</v>
      </c>
      <c r="D147" s="298">
        <f>SUM(D148:D149)</f>
        <v>0</v>
      </c>
      <c r="E147" s="338">
        <f t="shared" si="6"/>
        <v>0</v>
      </c>
      <c r="F147" s="287" t="str">
        <f t="shared" si="7"/>
        <v>否</v>
      </c>
      <c r="G147" s="270" t="str">
        <f t="shared" si="8"/>
        <v>款</v>
      </c>
    </row>
    <row r="148" s="263" customFormat="1" ht="38" hidden="1" customHeight="1" spans="1:7">
      <c r="A148" s="302">
        <v>2137001</v>
      </c>
      <c r="B148" s="297" t="s">
        <v>1502</v>
      </c>
      <c r="C148" s="298"/>
      <c r="D148" s="298"/>
      <c r="E148" s="338">
        <f t="shared" si="6"/>
        <v>0</v>
      </c>
      <c r="F148" s="287" t="str">
        <f t="shared" si="7"/>
        <v>否</v>
      </c>
      <c r="G148" s="270" t="str">
        <f t="shared" si="8"/>
        <v>项</v>
      </c>
    </row>
    <row r="149" s="263" customFormat="1" ht="38" hidden="1" customHeight="1" spans="1:7">
      <c r="A149" s="302">
        <v>2137099</v>
      </c>
      <c r="B149" s="297" t="s">
        <v>1527</v>
      </c>
      <c r="C149" s="298"/>
      <c r="D149" s="298"/>
      <c r="E149" s="338">
        <f t="shared" si="6"/>
        <v>0</v>
      </c>
      <c r="F149" s="287" t="str">
        <f t="shared" si="7"/>
        <v>否</v>
      </c>
      <c r="G149" s="270" t="str">
        <f t="shared" si="8"/>
        <v>项</v>
      </c>
    </row>
    <row r="150" s="270" customFormat="1" ht="38" hidden="1" customHeight="1" spans="1:7">
      <c r="A150" s="302">
        <v>21371</v>
      </c>
      <c r="B150" s="296" t="s">
        <v>1528</v>
      </c>
      <c r="C150" s="205">
        <f>SUM(C151:C154)</f>
        <v>0</v>
      </c>
      <c r="D150" s="205">
        <f>SUM(D151:D154)</f>
        <v>0</v>
      </c>
      <c r="E150" s="338">
        <f t="shared" si="6"/>
        <v>0</v>
      </c>
      <c r="F150" s="287" t="str">
        <f t="shared" si="7"/>
        <v>否</v>
      </c>
      <c r="G150" s="270" t="str">
        <f t="shared" si="8"/>
        <v>款</v>
      </c>
    </row>
    <row r="151" s="270" customFormat="1" ht="38" hidden="1" customHeight="1" spans="1:7">
      <c r="A151" s="302">
        <v>2137101</v>
      </c>
      <c r="B151" s="297" t="s">
        <v>778</v>
      </c>
      <c r="C151" s="298"/>
      <c r="D151" s="298"/>
      <c r="E151" s="338">
        <f t="shared" si="6"/>
        <v>0</v>
      </c>
      <c r="F151" s="287" t="str">
        <f t="shared" si="7"/>
        <v>否</v>
      </c>
      <c r="G151" s="270" t="str">
        <f t="shared" si="8"/>
        <v>项</v>
      </c>
    </row>
    <row r="152" s="263" customFormat="1" ht="38" hidden="1" customHeight="1" spans="1:7">
      <c r="A152" s="302">
        <v>2137102</v>
      </c>
      <c r="B152" s="297" t="s">
        <v>1529</v>
      </c>
      <c r="C152" s="298"/>
      <c r="D152" s="298"/>
      <c r="E152" s="338">
        <f t="shared" si="6"/>
        <v>0</v>
      </c>
      <c r="F152" s="287" t="str">
        <f t="shared" si="7"/>
        <v>否</v>
      </c>
      <c r="G152" s="270" t="str">
        <f t="shared" si="8"/>
        <v>项</v>
      </c>
    </row>
    <row r="153" s="270" customFormat="1" ht="38" hidden="1" customHeight="1" spans="1:7">
      <c r="A153" s="302">
        <v>2137103</v>
      </c>
      <c r="B153" s="297" t="s">
        <v>1523</v>
      </c>
      <c r="C153" s="298"/>
      <c r="D153" s="298"/>
      <c r="E153" s="338">
        <f t="shared" si="6"/>
        <v>0</v>
      </c>
      <c r="F153" s="287" t="str">
        <f t="shared" si="7"/>
        <v>否</v>
      </c>
      <c r="G153" s="270" t="str">
        <f t="shared" si="8"/>
        <v>项</v>
      </c>
    </row>
    <row r="154" s="270" customFormat="1" ht="38" hidden="1" customHeight="1" spans="1:7">
      <c r="A154" s="302">
        <v>2137199</v>
      </c>
      <c r="B154" s="297" t="s">
        <v>1530</v>
      </c>
      <c r="C154" s="298"/>
      <c r="D154" s="298"/>
      <c r="E154" s="338">
        <f t="shared" si="6"/>
        <v>0</v>
      </c>
      <c r="F154" s="287" t="str">
        <f t="shared" si="7"/>
        <v>否</v>
      </c>
      <c r="G154" s="270" t="str">
        <f t="shared" si="8"/>
        <v>项</v>
      </c>
    </row>
    <row r="155" s="270" customFormat="1" ht="38" customHeight="1" spans="1:7">
      <c r="A155" s="302">
        <v>21372</v>
      </c>
      <c r="B155" s="296" t="s">
        <v>1531</v>
      </c>
      <c r="C155" s="298">
        <f>SUM(C156:C158)</f>
        <v>9416</v>
      </c>
      <c r="D155" s="298">
        <f>SUM(D156:D158)</f>
        <v>17437</v>
      </c>
      <c r="E155" s="338">
        <f t="shared" si="6"/>
        <v>0.852</v>
      </c>
      <c r="F155" s="287" t="str">
        <f t="shared" si="7"/>
        <v>是</v>
      </c>
      <c r="G155" s="270" t="str">
        <f t="shared" si="8"/>
        <v>款</v>
      </c>
    </row>
    <row r="156" s="270" customFormat="1" ht="38" customHeight="1" spans="1:7">
      <c r="A156" s="302">
        <v>2137201</v>
      </c>
      <c r="B156" s="297" t="s">
        <v>1532</v>
      </c>
      <c r="C156" s="298">
        <v>6378</v>
      </c>
      <c r="D156" s="298">
        <v>8239</v>
      </c>
      <c r="E156" s="338">
        <f t="shared" si="6"/>
        <v>0.292</v>
      </c>
      <c r="F156" s="287" t="str">
        <f t="shared" si="7"/>
        <v>是</v>
      </c>
      <c r="G156" s="270" t="str">
        <f t="shared" si="8"/>
        <v>项</v>
      </c>
    </row>
    <row r="157" s="270" customFormat="1" ht="38" customHeight="1" spans="1:7">
      <c r="A157" s="302">
        <v>2137202</v>
      </c>
      <c r="B157" s="297" t="s">
        <v>1502</v>
      </c>
      <c r="C157" s="298">
        <v>3038</v>
      </c>
      <c r="D157" s="298">
        <v>9198</v>
      </c>
      <c r="E157" s="338">
        <f t="shared" si="6"/>
        <v>2.028</v>
      </c>
      <c r="F157" s="287" t="str">
        <f t="shared" si="7"/>
        <v>是</v>
      </c>
      <c r="G157" s="270" t="str">
        <f t="shared" si="8"/>
        <v>项</v>
      </c>
    </row>
    <row r="158" s="263" customFormat="1" ht="38" hidden="1" customHeight="1" spans="1:7">
      <c r="A158" s="302">
        <v>2137299</v>
      </c>
      <c r="B158" s="297" t="s">
        <v>1533</v>
      </c>
      <c r="C158" s="298"/>
      <c r="D158" s="298"/>
      <c r="E158" s="338">
        <f t="shared" si="6"/>
        <v>0</v>
      </c>
      <c r="F158" s="287" t="str">
        <f t="shared" si="7"/>
        <v>否</v>
      </c>
      <c r="G158" s="270" t="str">
        <f t="shared" si="8"/>
        <v>项</v>
      </c>
    </row>
    <row r="159" s="270" customFormat="1" ht="38" customHeight="1" spans="1:7">
      <c r="A159" s="302">
        <v>21373</v>
      </c>
      <c r="B159" s="296" t="s">
        <v>1534</v>
      </c>
      <c r="C159" s="298">
        <f>SUM(C160:C162)</f>
        <v>135</v>
      </c>
      <c r="D159" s="298">
        <f>SUM(D160:D162)</f>
        <v>475</v>
      </c>
      <c r="E159" s="338">
        <f t="shared" si="6"/>
        <v>2.519</v>
      </c>
      <c r="F159" s="287" t="str">
        <f t="shared" si="7"/>
        <v>是</v>
      </c>
      <c r="G159" s="270" t="str">
        <f t="shared" si="8"/>
        <v>款</v>
      </c>
    </row>
    <row r="160" s="263" customFormat="1" ht="38" hidden="1" customHeight="1" spans="1:7">
      <c r="A160" s="302">
        <v>2137301</v>
      </c>
      <c r="B160" s="297" t="s">
        <v>1532</v>
      </c>
      <c r="C160" s="298"/>
      <c r="D160" s="298"/>
      <c r="E160" s="338">
        <f t="shared" si="6"/>
        <v>0</v>
      </c>
      <c r="F160" s="287" t="str">
        <f t="shared" si="7"/>
        <v>否</v>
      </c>
      <c r="G160" s="270" t="str">
        <f t="shared" si="8"/>
        <v>项</v>
      </c>
    </row>
    <row r="161" s="270" customFormat="1" ht="38" customHeight="1" spans="1:7">
      <c r="A161" s="302">
        <v>2137302</v>
      </c>
      <c r="B161" s="297" t="s">
        <v>1502</v>
      </c>
      <c r="C161" s="298">
        <v>135</v>
      </c>
      <c r="D161" s="298">
        <v>475</v>
      </c>
      <c r="E161" s="338">
        <f t="shared" si="6"/>
        <v>2.519</v>
      </c>
      <c r="F161" s="287" t="str">
        <f t="shared" si="7"/>
        <v>是</v>
      </c>
      <c r="G161" s="270" t="str">
        <f t="shared" si="8"/>
        <v>项</v>
      </c>
    </row>
    <row r="162" s="270" customFormat="1" ht="38" hidden="1" customHeight="1" spans="1:7">
      <c r="A162" s="302">
        <v>2137399</v>
      </c>
      <c r="B162" s="297" t="s">
        <v>1535</v>
      </c>
      <c r="C162" s="298"/>
      <c r="D162" s="298"/>
      <c r="E162" s="338">
        <f t="shared" si="6"/>
        <v>0</v>
      </c>
      <c r="F162" s="287" t="str">
        <f t="shared" si="7"/>
        <v>否</v>
      </c>
      <c r="G162" s="270" t="str">
        <f t="shared" si="8"/>
        <v>项</v>
      </c>
    </row>
    <row r="163" s="270" customFormat="1" ht="38" hidden="1" customHeight="1" spans="1:7">
      <c r="A163" s="302">
        <v>21374</v>
      </c>
      <c r="B163" s="296" t="s">
        <v>1536</v>
      </c>
      <c r="C163" s="298">
        <f>SUM(C164:C165)</f>
        <v>0</v>
      </c>
      <c r="D163" s="298">
        <f>SUM(D164:D165)</f>
        <v>0</v>
      </c>
      <c r="E163" s="338">
        <f t="shared" si="6"/>
        <v>0</v>
      </c>
      <c r="F163" s="287" t="str">
        <f t="shared" si="7"/>
        <v>否</v>
      </c>
      <c r="G163" s="270" t="str">
        <f t="shared" si="8"/>
        <v>款</v>
      </c>
    </row>
    <row r="164" s="263" customFormat="1" ht="38" hidden="1" customHeight="1" spans="1:7">
      <c r="A164" s="302">
        <v>2137401</v>
      </c>
      <c r="B164" s="297" t="s">
        <v>1502</v>
      </c>
      <c r="C164" s="298"/>
      <c r="D164" s="298"/>
      <c r="E164" s="338">
        <f t="shared" si="6"/>
        <v>0</v>
      </c>
      <c r="F164" s="287" t="str">
        <f t="shared" si="7"/>
        <v>否</v>
      </c>
      <c r="G164" s="270" t="str">
        <f t="shared" si="8"/>
        <v>项</v>
      </c>
    </row>
    <row r="165" s="263" customFormat="1" ht="38" hidden="1" customHeight="1" spans="1:7">
      <c r="A165" s="302">
        <v>2137499</v>
      </c>
      <c r="B165" s="297" t="s">
        <v>1537</v>
      </c>
      <c r="C165" s="298"/>
      <c r="D165" s="298"/>
      <c r="E165" s="338">
        <f t="shared" si="6"/>
        <v>0</v>
      </c>
      <c r="F165" s="287" t="str">
        <f t="shared" si="7"/>
        <v>否</v>
      </c>
      <c r="G165" s="270" t="str">
        <f t="shared" si="8"/>
        <v>项</v>
      </c>
    </row>
    <row r="166" s="263" customFormat="1" ht="38" hidden="1" customHeight="1" spans="1:7">
      <c r="A166" s="302">
        <v>21398</v>
      </c>
      <c r="B166" s="289" t="s">
        <v>1324</v>
      </c>
      <c r="C166" s="298">
        <f>SUM(C167:C169)</f>
        <v>0</v>
      </c>
      <c r="D166" s="298">
        <f>SUM(D167:D169)</f>
        <v>0</v>
      </c>
      <c r="E166" s="338">
        <f t="shared" si="6"/>
        <v>0</v>
      </c>
      <c r="F166" s="287" t="str">
        <f t="shared" si="7"/>
        <v>否</v>
      </c>
      <c r="G166" s="270" t="str">
        <f t="shared" si="8"/>
        <v>款</v>
      </c>
    </row>
    <row r="167" s="263" customFormat="1" ht="38" hidden="1" customHeight="1" spans="1:7">
      <c r="A167" s="302">
        <v>2139801</v>
      </c>
      <c r="B167" s="291" t="s">
        <v>1538</v>
      </c>
      <c r="C167" s="298"/>
      <c r="D167" s="298"/>
      <c r="E167" s="338">
        <f t="shared" si="6"/>
        <v>0</v>
      </c>
      <c r="F167" s="287" t="str">
        <f t="shared" si="7"/>
        <v>否</v>
      </c>
      <c r="G167" s="270" t="str">
        <f t="shared" si="8"/>
        <v>项</v>
      </c>
    </row>
    <row r="168" s="263" customFormat="1" ht="38" hidden="1" customHeight="1" spans="1:7">
      <c r="A168" s="302">
        <v>2139802</v>
      </c>
      <c r="B168" s="291" t="s">
        <v>1539</v>
      </c>
      <c r="C168" s="298"/>
      <c r="D168" s="298"/>
      <c r="E168" s="338">
        <f t="shared" si="6"/>
        <v>0</v>
      </c>
      <c r="F168" s="287" t="str">
        <f t="shared" si="7"/>
        <v>否</v>
      </c>
      <c r="G168" s="270" t="str">
        <f t="shared" si="8"/>
        <v>项</v>
      </c>
    </row>
    <row r="169" s="263" customFormat="1" ht="38" hidden="1" customHeight="1" spans="1:7">
      <c r="A169" s="302">
        <v>2139899</v>
      </c>
      <c r="B169" s="291" t="s">
        <v>1540</v>
      </c>
      <c r="C169" s="298"/>
      <c r="D169" s="298"/>
      <c r="E169" s="338">
        <f t="shared" si="6"/>
        <v>0</v>
      </c>
      <c r="F169" s="287" t="str">
        <f t="shared" si="7"/>
        <v>否</v>
      </c>
      <c r="G169" s="270" t="str">
        <f t="shared" si="8"/>
        <v>项</v>
      </c>
    </row>
    <row r="170" s="270" customFormat="1" ht="38" customHeight="1" spans="1:7">
      <c r="A170" s="294" t="s">
        <v>68</v>
      </c>
      <c r="B170" s="284" t="s">
        <v>1541</v>
      </c>
      <c r="C170" s="285">
        <f>SUM(C171,C176,C181,C190,C197,C207,C210,C213:C214)</f>
        <v>0</v>
      </c>
      <c r="D170" s="285">
        <f>SUM(D171,D176,D181,D190,D197,D207,D210,D213:D214)</f>
        <v>0</v>
      </c>
      <c r="E170" s="334">
        <f t="shared" si="6"/>
        <v>0</v>
      </c>
      <c r="F170" s="287" t="str">
        <f t="shared" si="7"/>
        <v>是</v>
      </c>
      <c r="G170" s="270" t="str">
        <f t="shared" si="8"/>
        <v>类</v>
      </c>
    </row>
    <row r="171" s="270" customFormat="1" ht="38" hidden="1" customHeight="1" spans="1:7">
      <c r="A171" s="295" t="s">
        <v>1542</v>
      </c>
      <c r="B171" s="296" t="s">
        <v>1543</v>
      </c>
      <c r="C171" s="205">
        <f>SUM(C172:C175)</f>
        <v>0</v>
      </c>
      <c r="D171" s="205">
        <f>SUM(D172:D175)</f>
        <v>0</v>
      </c>
      <c r="E171" s="338">
        <f t="shared" si="6"/>
        <v>0</v>
      </c>
      <c r="F171" s="287" t="str">
        <f t="shared" si="7"/>
        <v>否</v>
      </c>
      <c r="G171" s="270" t="str">
        <f t="shared" si="8"/>
        <v>款</v>
      </c>
    </row>
    <row r="172" s="270" customFormat="1" ht="38" hidden="1" customHeight="1" spans="1:7">
      <c r="A172" s="295" t="s">
        <v>1544</v>
      </c>
      <c r="B172" s="297" t="s">
        <v>811</v>
      </c>
      <c r="C172" s="298"/>
      <c r="D172" s="298"/>
      <c r="E172" s="338">
        <f t="shared" si="6"/>
        <v>0</v>
      </c>
      <c r="F172" s="287" t="str">
        <f t="shared" si="7"/>
        <v>否</v>
      </c>
      <c r="G172" s="270" t="str">
        <f t="shared" si="8"/>
        <v>项</v>
      </c>
    </row>
    <row r="173" s="263" customFormat="1" ht="38" hidden="1" customHeight="1" spans="1:7">
      <c r="A173" s="295" t="s">
        <v>1545</v>
      </c>
      <c r="B173" s="297" t="s">
        <v>812</v>
      </c>
      <c r="C173" s="298"/>
      <c r="D173" s="298"/>
      <c r="E173" s="338">
        <f t="shared" si="6"/>
        <v>0</v>
      </c>
      <c r="F173" s="287" t="str">
        <f t="shared" si="7"/>
        <v>否</v>
      </c>
      <c r="G173" s="270" t="str">
        <f t="shared" si="8"/>
        <v>项</v>
      </c>
    </row>
    <row r="174" s="270" customFormat="1" ht="38" hidden="1" customHeight="1" spans="1:7">
      <c r="A174" s="295" t="s">
        <v>1546</v>
      </c>
      <c r="B174" s="297" t="s">
        <v>1547</v>
      </c>
      <c r="C174" s="298"/>
      <c r="D174" s="298"/>
      <c r="E174" s="338">
        <f t="shared" si="6"/>
        <v>0</v>
      </c>
      <c r="F174" s="287" t="str">
        <f t="shared" si="7"/>
        <v>否</v>
      </c>
      <c r="G174" s="270" t="str">
        <f t="shared" si="8"/>
        <v>项</v>
      </c>
    </row>
    <row r="175" s="270" customFormat="1" ht="38" hidden="1" customHeight="1" spans="1:7">
      <c r="A175" s="295" t="s">
        <v>1548</v>
      </c>
      <c r="B175" s="297" t="s">
        <v>1549</v>
      </c>
      <c r="C175" s="298"/>
      <c r="D175" s="298"/>
      <c r="E175" s="338">
        <f t="shared" si="6"/>
        <v>0</v>
      </c>
      <c r="F175" s="287" t="str">
        <f t="shared" si="7"/>
        <v>否</v>
      </c>
      <c r="G175" s="270" t="str">
        <f t="shared" si="8"/>
        <v>项</v>
      </c>
    </row>
    <row r="176" s="270" customFormat="1" ht="38" hidden="1" customHeight="1" spans="1:7">
      <c r="A176" s="295" t="s">
        <v>1550</v>
      </c>
      <c r="B176" s="296" t="s">
        <v>1551</v>
      </c>
      <c r="C176" s="205">
        <f>SUM(C177:C180)</f>
        <v>0</v>
      </c>
      <c r="D176" s="205">
        <f>SUM(D177:D180)</f>
        <v>0</v>
      </c>
      <c r="E176" s="338">
        <f t="shared" si="6"/>
        <v>0</v>
      </c>
      <c r="F176" s="287" t="str">
        <f t="shared" si="7"/>
        <v>否</v>
      </c>
      <c r="G176" s="270" t="str">
        <f t="shared" si="8"/>
        <v>款</v>
      </c>
    </row>
    <row r="177" s="263" customFormat="1" ht="38" hidden="1" customHeight="1" spans="1:7">
      <c r="A177" s="295" t="s">
        <v>1552</v>
      </c>
      <c r="B177" s="297" t="s">
        <v>1547</v>
      </c>
      <c r="C177" s="298"/>
      <c r="D177" s="298"/>
      <c r="E177" s="338">
        <f t="shared" si="6"/>
        <v>0</v>
      </c>
      <c r="F177" s="287" t="str">
        <f t="shared" si="7"/>
        <v>否</v>
      </c>
      <c r="G177" s="270" t="str">
        <f t="shared" si="8"/>
        <v>项</v>
      </c>
    </row>
    <row r="178" s="263" customFormat="1" ht="38" hidden="1" customHeight="1" spans="1:7">
      <c r="A178" s="295" t="s">
        <v>1553</v>
      </c>
      <c r="B178" s="297" t="s">
        <v>1554</v>
      </c>
      <c r="C178" s="298"/>
      <c r="D178" s="298"/>
      <c r="E178" s="338">
        <f t="shared" si="6"/>
        <v>0</v>
      </c>
      <c r="F178" s="287" t="str">
        <f t="shared" si="7"/>
        <v>否</v>
      </c>
      <c r="G178" s="270" t="str">
        <f t="shared" si="8"/>
        <v>项</v>
      </c>
    </row>
    <row r="179" s="270" customFormat="1" ht="38" hidden="1" customHeight="1" spans="1:7">
      <c r="A179" s="295" t="s">
        <v>1555</v>
      </c>
      <c r="B179" s="297" t="s">
        <v>1556</v>
      </c>
      <c r="C179" s="298"/>
      <c r="D179" s="298"/>
      <c r="E179" s="338">
        <f t="shared" si="6"/>
        <v>0</v>
      </c>
      <c r="F179" s="287" t="str">
        <f t="shared" si="7"/>
        <v>否</v>
      </c>
      <c r="G179" s="270" t="str">
        <f t="shared" si="8"/>
        <v>项</v>
      </c>
    </row>
    <row r="180" s="270" customFormat="1" ht="38" hidden="1" customHeight="1" spans="1:7">
      <c r="A180" s="295" t="s">
        <v>1557</v>
      </c>
      <c r="B180" s="297" t="s">
        <v>1558</v>
      </c>
      <c r="C180" s="298"/>
      <c r="D180" s="298"/>
      <c r="E180" s="338">
        <f t="shared" si="6"/>
        <v>0</v>
      </c>
      <c r="F180" s="287" t="str">
        <f t="shared" si="7"/>
        <v>否</v>
      </c>
      <c r="G180" s="270" t="str">
        <f t="shared" si="8"/>
        <v>项</v>
      </c>
    </row>
    <row r="181" s="263" customFormat="1" ht="38" hidden="1" customHeight="1" spans="1:7">
      <c r="A181" s="295" t="s">
        <v>1559</v>
      </c>
      <c r="B181" s="296" t="s">
        <v>1560</v>
      </c>
      <c r="C181" s="298">
        <f>SUM(C182:C189)</f>
        <v>0</v>
      </c>
      <c r="D181" s="298">
        <f>SUM(D182:D189)</f>
        <v>0</v>
      </c>
      <c r="E181" s="338">
        <f t="shared" si="6"/>
        <v>0</v>
      </c>
      <c r="F181" s="287" t="str">
        <f t="shared" si="7"/>
        <v>否</v>
      </c>
      <c r="G181" s="270" t="str">
        <f t="shared" si="8"/>
        <v>款</v>
      </c>
    </row>
    <row r="182" s="263" customFormat="1" ht="38" hidden="1" customHeight="1" spans="1:7">
      <c r="A182" s="295" t="s">
        <v>1561</v>
      </c>
      <c r="B182" s="297" t="s">
        <v>1562</v>
      </c>
      <c r="C182" s="298"/>
      <c r="D182" s="298"/>
      <c r="E182" s="338">
        <f t="shared" si="6"/>
        <v>0</v>
      </c>
      <c r="F182" s="287" t="str">
        <f t="shared" si="7"/>
        <v>否</v>
      </c>
      <c r="G182" s="270" t="str">
        <f t="shared" si="8"/>
        <v>项</v>
      </c>
    </row>
    <row r="183" s="270" customFormat="1" ht="38" hidden="1" customHeight="1" spans="1:7">
      <c r="A183" s="295" t="s">
        <v>1563</v>
      </c>
      <c r="B183" s="297" t="s">
        <v>1564</v>
      </c>
      <c r="C183" s="298"/>
      <c r="D183" s="298"/>
      <c r="E183" s="338">
        <f t="shared" si="6"/>
        <v>0</v>
      </c>
      <c r="F183" s="287" t="str">
        <f t="shared" si="7"/>
        <v>否</v>
      </c>
      <c r="G183" s="270" t="str">
        <f t="shared" si="8"/>
        <v>项</v>
      </c>
    </row>
    <row r="184" s="263" customFormat="1" ht="38" hidden="1" customHeight="1" spans="1:7">
      <c r="A184" s="295" t="s">
        <v>1565</v>
      </c>
      <c r="B184" s="297" t="s">
        <v>1566</v>
      </c>
      <c r="C184" s="298"/>
      <c r="D184" s="298"/>
      <c r="E184" s="338">
        <f t="shared" si="6"/>
        <v>0</v>
      </c>
      <c r="F184" s="287" t="str">
        <f t="shared" si="7"/>
        <v>否</v>
      </c>
      <c r="G184" s="270" t="str">
        <f t="shared" si="8"/>
        <v>项</v>
      </c>
    </row>
    <row r="185" s="270" customFormat="1" ht="38" hidden="1" customHeight="1" spans="1:7">
      <c r="A185" s="295" t="s">
        <v>1567</v>
      </c>
      <c r="B185" s="297" t="s">
        <v>1568</v>
      </c>
      <c r="C185" s="298"/>
      <c r="D185" s="298"/>
      <c r="E185" s="338">
        <f t="shared" si="6"/>
        <v>0</v>
      </c>
      <c r="F185" s="287" t="str">
        <f t="shared" si="7"/>
        <v>否</v>
      </c>
      <c r="G185" s="270" t="str">
        <f t="shared" si="8"/>
        <v>项</v>
      </c>
    </row>
    <row r="186" s="270" customFormat="1" ht="38" hidden="1" customHeight="1" spans="1:7">
      <c r="A186" s="295" t="s">
        <v>1569</v>
      </c>
      <c r="B186" s="297" t="s">
        <v>1570</v>
      </c>
      <c r="C186" s="298"/>
      <c r="D186" s="298"/>
      <c r="E186" s="338">
        <f t="shared" si="6"/>
        <v>0</v>
      </c>
      <c r="F186" s="287" t="str">
        <f t="shared" si="7"/>
        <v>否</v>
      </c>
      <c r="G186" s="270" t="str">
        <f t="shared" si="8"/>
        <v>项</v>
      </c>
    </row>
    <row r="187" s="270" customFormat="1" ht="38" hidden="1" customHeight="1" spans="1:7">
      <c r="A187" s="295" t="s">
        <v>1571</v>
      </c>
      <c r="B187" s="297" t="s">
        <v>1572</v>
      </c>
      <c r="C187" s="298"/>
      <c r="D187" s="298"/>
      <c r="E187" s="338">
        <f t="shared" si="6"/>
        <v>0</v>
      </c>
      <c r="F187" s="287" t="str">
        <f t="shared" si="7"/>
        <v>否</v>
      </c>
      <c r="G187" s="270" t="str">
        <f t="shared" si="8"/>
        <v>项</v>
      </c>
    </row>
    <row r="188" s="270" customFormat="1" ht="38" hidden="1" customHeight="1" spans="1:7">
      <c r="A188" s="295" t="s">
        <v>1573</v>
      </c>
      <c r="B188" s="297" t="s">
        <v>1574</v>
      </c>
      <c r="C188" s="298"/>
      <c r="D188" s="298"/>
      <c r="E188" s="338">
        <f t="shared" si="6"/>
        <v>0</v>
      </c>
      <c r="F188" s="287" t="str">
        <f t="shared" si="7"/>
        <v>否</v>
      </c>
      <c r="G188" s="270" t="str">
        <f t="shared" si="8"/>
        <v>项</v>
      </c>
    </row>
    <row r="189" s="270" customFormat="1" ht="38" hidden="1" customHeight="1" spans="1:7">
      <c r="A189" s="295" t="s">
        <v>1575</v>
      </c>
      <c r="B189" s="297" t="s">
        <v>1576</v>
      </c>
      <c r="C189" s="298"/>
      <c r="D189" s="298"/>
      <c r="E189" s="338">
        <f t="shared" si="6"/>
        <v>0</v>
      </c>
      <c r="F189" s="287" t="str">
        <f t="shared" si="7"/>
        <v>否</v>
      </c>
      <c r="G189" s="270" t="str">
        <f t="shared" si="8"/>
        <v>项</v>
      </c>
    </row>
    <row r="190" s="263" customFormat="1" ht="38" hidden="1" customHeight="1" spans="1:7">
      <c r="A190" s="295" t="s">
        <v>1577</v>
      </c>
      <c r="B190" s="296" t="s">
        <v>1578</v>
      </c>
      <c r="C190" s="298">
        <f>SUM(C191:C196)</f>
        <v>0</v>
      </c>
      <c r="D190" s="298">
        <f>SUM(D191:D196)</f>
        <v>0</v>
      </c>
      <c r="E190" s="338">
        <f t="shared" si="6"/>
        <v>0</v>
      </c>
      <c r="F190" s="287" t="str">
        <f t="shared" si="7"/>
        <v>否</v>
      </c>
      <c r="G190" s="270" t="str">
        <f t="shared" si="8"/>
        <v>款</v>
      </c>
    </row>
    <row r="191" s="270" customFormat="1" ht="38" hidden="1" customHeight="1" spans="1:7">
      <c r="A191" s="295" t="s">
        <v>1579</v>
      </c>
      <c r="B191" s="297" t="s">
        <v>1580</v>
      </c>
      <c r="C191" s="298"/>
      <c r="D191" s="298"/>
      <c r="E191" s="338">
        <f t="shared" si="6"/>
        <v>0</v>
      </c>
      <c r="F191" s="287" t="str">
        <f t="shared" si="7"/>
        <v>否</v>
      </c>
      <c r="G191" s="270" t="str">
        <f t="shared" si="8"/>
        <v>项</v>
      </c>
    </row>
    <row r="192" s="270" customFormat="1" ht="38" hidden="1" customHeight="1" spans="1:7">
      <c r="A192" s="295" t="s">
        <v>1581</v>
      </c>
      <c r="B192" s="297" t="s">
        <v>1582</v>
      </c>
      <c r="C192" s="298"/>
      <c r="D192" s="298"/>
      <c r="E192" s="338">
        <f t="shared" si="6"/>
        <v>0</v>
      </c>
      <c r="F192" s="287" t="str">
        <f t="shared" si="7"/>
        <v>否</v>
      </c>
      <c r="G192" s="270" t="str">
        <f t="shared" si="8"/>
        <v>项</v>
      </c>
    </row>
    <row r="193" s="270" customFormat="1" ht="38" hidden="1" customHeight="1" spans="1:7">
      <c r="A193" s="295" t="s">
        <v>1583</v>
      </c>
      <c r="B193" s="297" t="s">
        <v>1584</v>
      </c>
      <c r="C193" s="298"/>
      <c r="D193" s="298"/>
      <c r="E193" s="338">
        <f t="shared" si="6"/>
        <v>0</v>
      </c>
      <c r="F193" s="287" t="str">
        <f t="shared" si="7"/>
        <v>否</v>
      </c>
      <c r="G193" s="270" t="str">
        <f t="shared" si="8"/>
        <v>项</v>
      </c>
    </row>
    <row r="194" s="263" customFormat="1" ht="38" hidden="1" customHeight="1" spans="1:7">
      <c r="A194" s="295" t="s">
        <v>1585</v>
      </c>
      <c r="B194" s="297" t="s">
        <v>1586</v>
      </c>
      <c r="C194" s="298"/>
      <c r="D194" s="298"/>
      <c r="E194" s="338">
        <f t="shared" si="6"/>
        <v>0</v>
      </c>
      <c r="F194" s="287" t="str">
        <f t="shared" si="7"/>
        <v>否</v>
      </c>
      <c r="G194" s="270" t="str">
        <f t="shared" si="8"/>
        <v>项</v>
      </c>
    </row>
    <row r="195" s="270" customFormat="1" ht="38" hidden="1" customHeight="1" spans="1:7">
      <c r="A195" s="295" t="s">
        <v>1587</v>
      </c>
      <c r="B195" s="297" t="s">
        <v>1588</v>
      </c>
      <c r="C195" s="298"/>
      <c r="D195" s="298"/>
      <c r="E195" s="338">
        <f t="shared" si="6"/>
        <v>0</v>
      </c>
      <c r="F195" s="287" t="str">
        <f t="shared" si="7"/>
        <v>否</v>
      </c>
      <c r="G195" s="270" t="str">
        <f t="shared" si="8"/>
        <v>项</v>
      </c>
    </row>
    <row r="196" s="270" customFormat="1" ht="38" hidden="1" customHeight="1" spans="1:7">
      <c r="A196" s="295" t="s">
        <v>1589</v>
      </c>
      <c r="B196" s="297" t="s">
        <v>1590</v>
      </c>
      <c r="C196" s="298"/>
      <c r="D196" s="298"/>
      <c r="E196" s="338">
        <f t="shared" ref="E196:E259" si="9">IF(C196&lt;0,"",IFERROR(D196/C196-1,0))</f>
        <v>0</v>
      </c>
      <c r="F196" s="287" t="str">
        <f t="shared" ref="F196:F259" si="10">IF(LEN(A196)=3,"是",IF(B196&lt;&gt;"",IF(SUM(C196:D196)&lt;&gt;0,"是","否"),"是"))</f>
        <v>否</v>
      </c>
      <c r="G196" s="270" t="str">
        <f t="shared" ref="G196:G259" si="11">IF(LEN(A196)=3,"类",IF(LEN(A196)=5,"款","项"))</f>
        <v>项</v>
      </c>
    </row>
    <row r="197" s="270" customFormat="1" ht="38" hidden="1" customHeight="1" spans="1:7">
      <c r="A197" s="295" t="s">
        <v>1591</v>
      </c>
      <c r="B197" s="296" t="s">
        <v>1592</v>
      </c>
      <c r="C197" s="205">
        <f>SUM(C198:C206)</f>
        <v>0</v>
      </c>
      <c r="D197" s="205">
        <f>SUM(D198:D206)</f>
        <v>0</v>
      </c>
      <c r="E197" s="338">
        <f t="shared" si="9"/>
        <v>0</v>
      </c>
      <c r="F197" s="287" t="str">
        <f t="shared" si="10"/>
        <v>否</v>
      </c>
      <c r="G197" s="270" t="str">
        <f t="shared" si="11"/>
        <v>款</v>
      </c>
    </row>
    <row r="198" s="270" customFormat="1" ht="38" hidden="1" customHeight="1" spans="1:7">
      <c r="A198" s="295" t="s">
        <v>1593</v>
      </c>
      <c r="B198" s="297" t="s">
        <v>1594</v>
      </c>
      <c r="C198" s="298"/>
      <c r="D198" s="298"/>
      <c r="E198" s="338">
        <f t="shared" si="9"/>
        <v>0</v>
      </c>
      <c r="F198" s="287" t="str">
        <f t="shared" si="10"/>
        <v>否</v>
      </c>
      <c r="G198" s="270" t="str">
        <f t="shared" si="11"/>
        <v>项</v>
      </c>
    </row>
    <row r="199" s="263" customFormat="1" ht="38" hidden="1" customHeight="1" spans="1:7">
      <c r="A199" s="295" t="s">
        <v>1595</v>
      </c>
      <c r="B199" s="297" t="s">
        <v>837</v>
      </c>
      <c r="C199" s="298"/>
      <c r="D199" s="298"/>
      <c r="E199" s="338">
        <f t="shared" si="9"/>
        <v>0</v>
      </c>
      <c r="F199" s="287" t="str">
        <f t="shared" si="10"/>
        <v>否</v>
      </c>
      <c r="G199" s="270" t="str">
        <f t="shared" si="11"/>
        <v>项</v>
      </c>
    </row>
    <row r="200" s="263" customFormat="1" ht="38" hidden="1" customHeight="1" spans="1:7">
      <c r="A200" s="295" t="s">
        <v>1596</v>
      </c>
      <c r="B200" s="297" t="s">
        <v>1597</v>
      </c>
      <c r="C200" s="298"/>
      <c r="D200" s="298"/>
      <c r="E200" s="338">
        <f t="shared" si="9"/>
        <v>0</v>
      </c>
      <c r="F200" s="287" t="str">
        <f t="shared" si="10"/>
        <v>否</v>
      </c>
      <c r="G200" s="270" t="str">
        <f t="shared" si="11"/>
        <v>项</v>
      </c>
    </row>
    <row r="201" s="263" customFormat="1" ht="38" hidden="1" customHeight="1" spans="1:7">
      <c r="A201" s="295" t="s">
        <v>1598</v>
      </c>
      <c r="B201" s="297" t="s">
        <v>1599</v>
      </c>
      <c r="C201" s="298"/>
      <c r="D201" s="298"/>
      <c r="E201" s="338">
        <f t="shared" si="9"/>
        <v>0</v>
      </c>
      <c r="F201" s="287" t="str">
        <f t="shared" si="10"/>
        <v>否</v>
      </c>
      <c r="G201" s="270" t="str">
        <f t="shared" si="11"/>
        <v>项</v>
      </c>
    </row>
    <row r="202" s="270" customFormat="1" ht="38" hidden="1" customHeight="1" spans="1:7">
      <c r="A202" s="295" t="s">
        <v>1600</v>
      </c>
      <c r="B202" s="297" t="s">
        <v>1601</v>
      </c>
      <c r="C202" s="298"/>
      <c r="D202" s="298"/>
      <c r="E202" s="338">
        <f t="shared" si="9"/>
        <v>0</v>
      </c>
      <c r="F202" s="287" t="str">
        <f t="shared" si="10"/>
        <v>否</v>
      </c>
      <c r="G202" s="270" t="str">
        <f t="shared" si="11"/>
        <v>项</v>
      </c>
    </row>
    <row r="203" s="263" customFormat="1" ht="38" hidden="1" customHeight="1" spans="1:7">
      <c r="A203" s="295" t="s">
        <v>1602</v>
      </c>
      <c r="B203" s="297" t="s">
        <v>1603</v>
      </c>
      <c r="C203" s="298"/>
      <c r="D203" s="298"/>
      <c r="E203" s="338">
        <f t="shared" si="9"/>
        <v>0</v>
      </c>
      <c r="F203" s="287" t="str">
        <f t="shared" si="10"/>
        <v>否</v>
      </c>
      <c r="G203" s="270" t="str">
        <f t="shared" si="11"/>
        <v>项</v>
      </c>
    </row>
    <row r="204" s="263" customFormat="1" ht="38" hidden="1" customHeight="1" spans="1:7">
      <c r="A204" s="295" t="s">
        <v>1604</v>
      </c>
      <c r="B204" s="297" t="s">
        <v>1605</v>
      </c>
      <c r="C204" s="298"/>
      <c r="D204" s="298"/>
      <c r="E204" s="338">
        <f t="shared" si="9"/>
        <v>0</v>
      </c>
      <c r="F204" s="287" t="str">
        <f t="shared" si="10"/>
        <v>否</v>
      </c>
      <c r="G204" s="270" t="str">
        <f t="shared" si="11"/>
        <v>项</v>
      </c>
    </row>
    <row r="205" s="263" customFormat="1" ht="38" hidden="1" customHeight="1" spans="1:7">
      <c r="A205" s="295">
        <v>2146909</v>
      </c>
      <c r="B205" s="297" t="s">
        <v>1606</v>
      </c>
      <c r="C205" s="298"/>
      <c r="D205" s="298"/>
      <c r="E205" s="338">
        <f t="shared" si="9"/>
        <v>0</v>
      </c>
      <c r="F205" s="287" t="str">
        <f t="shared" si="10"/>
        <v>否</v>
      </c>
      <c r="G205" s="270" t="str">
        <f t="shared" si="11"/>
        <v>项</v>
      </c>
    </row>
    <row r="206" s="263" customFormat="1" ht="38" hidden="1" customHeight="1" spans="1:7">
      <c r="A206" s="295" t="s">
        <v>1607</v>
      </c>
      <c r="B206" s="297" t="s">
        <v>1608</v>
      </c>
      <c r="C206" s="298"/>
      <c r="D206" s="298"/>
      <c r="E206" s="338">
        <f t="shared" si="9"/>
        <v>0</v>
      </c>
      <c r="F206" s="287" t="str">
        <f t="shared" si="10"/>
        <v>否</v>
      </c>
      <c r="G206" s="270" t="str">
        <f t="shared" si="11"/>
        <v>项</v>
      </c>
    </row>
    <row r="207" s="263" customFormat="1" ht="38" hidden="1" customHeight="1" spans="1:7">
      <c r="A207" s="295" t="s">
        <v>1609</v>
      </c>
      <c r="B207" s="296" t="s">
        <v>1610</v>
      </c>
      <c r="C207" s="298">
        <f>SUM(C208:C209)</f>
        <v>0</v>
      </c>
      <c r="D207" s="298">
        <f>SUM(D208:D209)</f>
        <v>0</v>
      </c>
      <c r="E207" s="338">
        <f t="shared" si="9"/>
        <v>0</v>
      </c>
      <c r="F207" s="287" t="str">
        <f t="shared" si="10"/>
        <v>否</v>
      </c>
      <c r="G207" s="270" t="str">
        <f t="shared" si="11"/>
        <v>款</v>
      </c>
    </row>
    <row r="208" s="263" customFormat="1" ht="38" hidden="1" customHeight="1" spans="1:7">
      <c r="A208" s="295" t="s">
        <v>1611</v>
      </c>
      <c r="B208" s="297" t="s">
        <v>811</v>
      </c>
      <c r="C208" s="298"/>
      <c r="D208" s="298"/>
      <c r="E208" s="338">
        <f t="shared" si="9"/>
        <v>0</v>
      </c>
      <c r="F208" s="287" t="str">
        <f t="shared" si="10"/>
        <v>否</v>
      </c>
      <c r="G208" s="270" t="str">
        <f t="shared" si="11"/>
        <v>项</v>
      </c>
    </row>
    <row r="209" s="263" customFormat="1" ht="38" hidden="1" customHeight="1" spans="1:7">
      <c r="A209" s="295" t="s">
        <v>1612</v>
      </c>
      <c r="B209" s="297" t="s">
        <v>1613</v>
      </c>
      <c r="C209" s="298"/>
      <c r="D209" s="298"/>
      <c r="E209" s="338">
        <f t="shared" si="9"/>
        <v>0</v>
      </c>
      <c r="F209" s="287" t="str">
        <f t="shared" si="10"/>
        <v>否</v>
      </c>
      <c r="G209" s="270" t="str">
        <f t="shared" si="11"/>
        <v>项</v>
      </c>
    </row>
    <row r="210" s="270" customFormat="1" ht="38" hidden="1" customHeight="1" spans="1:7">
      <c r="A210" s="295" t="s">
        <v>1614</v>
      </c>
      <c r="B210" s="296" t="s">
        <v>1615</v>
      </c>
      <c r="C210" s="205">
        <f>SUM(C211:C212)</f>
        <v>0</v>
      </c>
      <c r="D210" s="205">
        <f>SUM(D211:D212)</f>
        <v>0</v>
      </c>
      <c r="E210" s="338">
        <f t="shared" si="9"/>
        <v>0</v>
      </c>
      <c r="F210" s="287" t="str">
        <f t="shared" si="10"/>
        <v>否</v>
      </c>
      <c r="G210" s="270" t="str">
        <f t="shared" si="11"/>
        <v>款</v>
      </c>
    </row>
    <row r="211" s="270" customFormat="1" ht="38" hidden="1" customHeight="1" spans="1:7">
      <c r="A211" s="295" t="s">
        <v>1616</v>
      </c>
      <c r="B211" s="297" t="s">
        <v>811</v>
      </c>
      <c r="C211" s="298"/>
      <c r="D211" s="298"/>
      <c r="E211" s="338">
        <f t="shared" si="9"/>
        <v>0</v>
      </c>
      <c r="F211" s="287" t="str">
        <f t="shared" si="10"/>
        <v>否</v>
      </c>
      <c r="G211" s="270" t="str">
        <f t="shared" si="11"/>
        <v>项</v>
      </c>
    </row>
    <row r="212" s="270" customFormat="1" ht="38" hidden="1" customHeight="1" spans="1:7">
      <c r="A212" s="295" t="s">
        <v>1617</v>
      </c>
      <c r="B212" s="297" t="s">
        <v>1618</v>
      </c>
      <c r="C212" s="298"/>
      <c r="D212" s="298"/>
      <c r="E212" s="338">
        <f t="shared" si="9"/>
        <v>0</v>
      </c>
      <c r="F212" s="287" t="str">
        <f t="shared" si="10"/>
        <v>否</v>
      </c>
      <c r="G212" s="270" t="str">
        <f t="shared" si="11"/>
        <v>项</v>
      </c>
    </row>
    <row r="213" s="270" customFormat="1" ht="38" hidden="1" customHeight="1" spans="1:7">
      <c r="A213" s="295" t="s">
        <v>1619</v>
      </c>
      <c r="B213" s="296" t="s">
        <v>1620</v>
      </c>
      <c r="C213" s="298"/>
      <c r="D213" s="298"/>
      <c r="E213" s="338">
        <f t="shared" si="9"/>
        <v>0</v>
      </c>
      <c r="F213" s="287" t="str">
        <f t="shared" si="10"/>
        <v>否</v>
      </c>
      <c r="G213" s="270" t="str">
        <f t="shared" si="11"/>
        <v>款</v>
      </c>
    </row>
    <row r="214" s="270" customFormat="1" ht="38" hidden="1" customHeight="1" spans="1:7">
      <c r="A214" s="295">
        <v>21498</v>
      </c>
      <c r="B214" s="289" t="s">
        <v>1324</v>
      </c>
      <c r="C214" s="298">
        <f>SUM(C215:C219)</f>
        <v>0</v>
      </c>
      <c r="D214" s="298">
        <f>SUM(D215:D219)</f>
        <v>0</v>
      </c>
      <c r="E214" s="338">
        <f t="shared" si="9"/>
        <v>0</v>
      </c>
      <c r="F214" s="287" t="str">
        <f t="shared" si="10"/>
        <v>否</v>
      </c>
      <c r="G214" s="270" t="str">
        <f t="shared" si="11"/>
        <v>款</v>
      </c>
    </row>
    <row r="215" s="270" customFormat="1" ht="38" hidden="1" customHeight="1" spans="1:7">
      <c r="A215" s="295">
        <v>2149801</v>
      </c>
      <c r="B215" s="291" t="s">
        <v>1621</v>
      </c>
      <c r="C215" s="298"/>
      <c r="D215" s="298"/>
      <c r="E215" s="338">
        <f t="shared" si="9"/>
        <v>0</v>
      </c>
      <c r="F215" s="287" t="str">
        <f t="shared" si="10"/>
        <v>否</v>
      </c>
      <c r="G215" s="270" t="str">
        <f t="shared" si="11"/>
        <v>项</v>
      </c>
    </row>
    <row r="216" s="270" customFormat="1" ht="38" hidden="1" customHeight="1" spans="1:7">
      <c r="A216" s="295">
        <v>2149802</v>
      </c>
      <c r="B216" s="291" t="s">
        <v>1622</v>
      </c>
      <c r="C216" s="298"/>
      <c r="D216" s="298"/>
      <c r="E216" s="338">
        <f t="shared" si="9"/>
        <v>0</v>
      </c>
      <c r="F216" s="287" t="str">
        <f t="shared" si="10"/>
        <v>否</v>
      </c>
      <c r="G216" s="270" t="str">
        <f t="shared" si="11"/>
        <v>项</v>
      </c>
    </row>
    <row r="217" s="263" customFormat="1" ht="38" hidden="1" customHeight="1" spans="1:7">
      <c r="A217" s="295">
        <v>2149803</v>
      </c>
      <c r="B217" s="291" t="s">
        <v>1623</v>
      </c>
      <c r="C217" s="298"/>
      <c r="D217" s="298"/>
      <c r="E217" s="338">
        <f t="shared" si="9"/>
        <v>0</v>
      </c>
      <c r="F217" s="287" t="str">
        <f t="shared" si="10"/>
        <v>否</v>
      </c>
      <c r="G217" s="270" t="str">
        <f t="shared" si="11"/>
        <v>项</v>
      </c>
    </row>
    <row r="218" s="263" customFormat="1" ht="38" hidden="1" customHeight="1" spans="1:7">
      <c r="A218" s="295">
        <v>2149804</v>
      </c>
      <c r="B218" s="291" t="s">
        <v>1624</v>
      </c>
      <c r="C218" s="298"/>
      <c r="D218" s="298"/>
      <c r="E218" s="338">
        <f t="shared" si="9"/>
        <v>0</v>
      </c>
      <c r="F218" s="287" t="str">
        <f t="shared" si="10"/>
        <v>否</v>
      </c>
      <c r="G218" s="270" t="str">
        <f t="shared" si="11"/>
        <v>项</v>
      </c>
    </row>
    <row r="219" s="263" customFormat="1" ht="38" hidden="1" customHeight="1" spans="1:7">
      <c r="A219" s="295">
        <v>2149899</v>
      </c>
      <c r="B219" s="291" t="s">
        <v>1625</v>
      </c>
      <c r="C219" s="298"/>
      <c r="D219" s="298"/>
      <c r="E219" s="338">
        <f t="shared" si="9"/>
        <v>0</v>
      </c>
      <c r="F219" s="287" t="str">
        <f t="shared" si="10"/>
        <v>否</v>
      </c>
      <c r="G219" s="270" t="str">
        <f t="shared" si="11"/>
        <v>项</v>
      </c>
    </row>
    <row r="220" s="270" customFormat="1" ht="38" customHeight="1" spans="1:7">
      <c r="A220" s="294" t="s">
        <v>70</v>
      </c>
      <c r="B220" s="284" t="s">
        <v>1626</v>
      </c>
      <c r="C220" s="285">
        <f>SUM(C221,C224)</f>
        <v>2707</v>
      </c>
      <c r="D220" s="285">
        <f>SUM(D221,D224)</f>
        <v>113</v>
      </c>
      <c r="E220" s="334">
        <f t="shared" si="9"/>
        <v>-0.958</v>
      </c>
      <c r="F220" s="287" t="str">
        <f t="shared" si="10"/>
        <v>是</v>
      </c>
      <c r="G220" s="270" t="str">
        <f t="shared" si="11"/>
        <v>类</v>
      </c>
    </row>
    <row r="221" s="263" customFormat="1" ht="38" hidden="1" customHeight="1" spans="1:7">
      <c r="A221" s="295" t="s">
        <v>1627</v>
      </c>
      <c r="B221" s="296" t="s">
        <v>1628</v>
      </c>
      <c r="C221" s="205">
        <f>SUM(C222:C223)</f>
        <v>0</v>
      </c>
      <c r="D221" s="205">
        <f>SUM(D222:D223)</f>
        <v>0</v>
      </c>
      <c r="E221" s="338">
        <f t="shared" si="9"/>
        <v>0</v>
      </c>
      <c r="F221" s="287" t="str">
        <f t="shared" si="10"/>
        <v>否</v>
      </c>
      <c r="G221" s="270" t="str">
        <f t="shared" si="11"/>
        <v>款</v>
      </c>
    </row>
    <row r="222" s="263" customFormat="1" ht="38" hidden="1" customHeight="1" spans="1:7">
      <c r="A222" s="295" t="s">
        <v>1629</v>
      </c>
      <c r="B222" s="297" t="s">
        <v>1630</v>
      </c>
      <c r="C222" s="298"/>
      <c r="D222" s="298"/>
      <c r="E222" s="338">
        <f t="shared" si="9"/>
        <v>0</v>
      </c>
      <c r="F222" s="287" t="str">
        <f t="shared" si="10"/>
        <v>否</v>
      </c>
      <c r="G222" s="270" t="str">
        <f t="shared" si="11"/>
        <v>项</v>
      </c>
    </row>
    <row r="223" s="270" customFormat="1" ht="38" hidden="1" customHeight="1" spans="1:7">
      <c r="A223" s="295" t="s">
        <v>1631</v>
      </c>
      <c r="B223" s="297" t="s">
        <v>1632</v>
      </c>
      <c r="C223" s="298"/>
      <c r="D223" s="298"/>
      <c r="E223" s="338">
        <f t="shared" si="9"/>
        <v>0</v>
      </c>
      <c r="F223" s="287" t="str">
        <f t="shared" si="10"/>
        <v>否</v>
      </c>
      <c r="G223" s="270" t="str">
        <f t="shared" si="11"/>
        <v>项</v>
      </c>
    </row>
    <row r="224" s="270" customFormat="1" ht="38" customHeight="1" spans="1:7">
      <c r="A224" s="295">
        <v>21598</v>
      </c>
      <c r="B224" s="296" t="s">
        <v>1324</v>
      </c>
      <c r="C224" s="298">
        <f>SUM(C225:C228)</f>
        <v>2707</v>
      </c>
      <c r="D224" s="298">
        <f>SUM(D225:D228)</f>
        <v>113</v>
      </c>
      <c r="E224" s="338">
        <f t="shared" si="9"/>
        <v>-0.958</v>
      </c>
      <c r="F224" s="287" t="str">
        <f t="shared" si="10"/>
        <v>是</v>
      </c>
      <c r="G224" s="270" t="str">
        <f t="shared" si="11"/>
        <v>款</v>
      </c>
    </row>
    <row r="225" s="270" customFormat="1" ht="38" hidden="1" customHeight="1" spans="1:7">
      <c r="A225" s="295">
        <v>2159801</v>
      </c>
      <c r="B225" s="291" t="s">
        <v>1633</v>
      </c>
      <c r="C225" s="298"/>
      <c r="D225" s="298"/>
      <c r="E225" s="338">
        <f t="shared" si="9"/>
        <v>0</v>
      </c>
      <c r="F225" s="287" t="str">
        <f t="shared" si="10"/>
        <v>否</v>
      </c>
      <c r="G225" s="270" t="str">
        <f t="shared" si="11"/>
        <v>项</v>
      </c>
    </row>
    <row r="226" s="270" customFormat="1" ht="38" customHeight="1" spans="1:7">
      <c r="A226" s="295">
        <v>2159802</v>
      </c>
      <c r="B226" s="297" t="s">
        <v>1634</v>
      </c>
      <c r="C226" s="298">
        <v>2707</v>
      </c>
      <c r="D226" s="298">
        <v>113</v>
      </c>
      <c r="E226" s="338">
        <f t="shared" si="9"/>
        <v>-0.958</v>
      </c>
      <c r="F226" s="287" t="str">
        <f t="shared" si="10"/>
        <v>是</v>
      </c>
      <c r="G226" s="270" t="str">
        <f t="shared" si="11"/>
        <v>项</v>
      </c>
    </row>
    <row r="227" s="263" customFormat="1" ht="38" hidden="1" customHeight="1" spans="1:7">
      <c r="A227" s="295">
        <v>2159803</v>
      </c>
      <c r="B227" s="291" t="s">
        <v>1635</v>
      </c>
      <c r="C227" s="298"/>
      <c r="D227" s="298"/>
      <c r="E227" s="338">
        <f t="shared" si="9"/>
        <v>0</v>
      </c>
      <c r="F227" s="287" t="str">
        <f t="shared" si="10"/>
        <v>否</v>
      </c>
      <c r="G227" s="270" t="str">
        <f t="shared" si="11"/>
        <v>项</v>
      </c>
    </row>
    <row r="228" s="270" customFormat="1" ht="38" hidden="1" customHeight="1" spans="1:7">
      <c r="A228" s="295">
        <v>2159899</v>
      </c>
      <c r="B228" s="291" t="s">
        <v>1636</v>
      </c>
      <c r="C228" s="298"/>
      <c r="D228" s="298"/>
      <c r="E228" s="338">
        <f t="shared" si="9"/>
        <v>0</v>
      </c>
      <c r="F228" s="287" t="str">
        <f t="shared" si="10"/>
        <v>否</v>
      </c>
      <c r="G228" s="270" t="str">
        <f t="shared" si="11"/>
        <v>项</v>
      </c>
    </row>
    <row r="229" s="270" customFormat="1" ht="38" customHeight="1" spans="1:7">
      <c r="A229" s="294">
        <v>220</v>
      </c>
      <c r="B229" s="284" t="s">
        <v>1637</v>
      </c>
      <c r="C229" s="299">
        <f>C230</f>
        <v>0</v>
      </c>
      <c r="D229" s="299">
        <f>D230</f>
        <v>0</v>
      </c>
      <c r="E229" s="334">
        <f t="shared" si="9"/>
        <v>0</v>
      </c>
      <c r="F229" s="287" t="str">
        <f t="shared" si="10"/>
        <v>是</v>
      </c>
      <c r="G229" s="270" t="str">
        <f t="shared" si="11"/>
        <v>类</v>
      </c>
    </row>
    <row r="230" s="270" customFormat="1" ht="38" hidden="1" customHeight="1" spans="1:7">
      <c r="A230" s="360">
        <v>22006</v>
      </c>
      <c r="B230" s="289" t="s">
        <v>1638</v>
      </c>
      <c r="C230" s="298">
        <f>SUM(C231:C232)</f>
        <v>0</v>
      </c>
      <c r="D230" s="298">
        <f>SUM(D231:D232)</f>
        <v>0</v>
      </c>
      <c r="E230" s="338">
        <f t="shared" si="9"/>
        <v>0</v>
      </c>
      <c r="F230" s="287" t="str">
        <f t="shared" si="10"/>
        <v>否</v>
      </c>
      <c r="G230" s="270" t="str">
        <f t="shared" si="11"/>
        <v>款</v>
      </c>
    </row>
    <row r="231" s="270" customFormat="1" ht="38" hidden="1" customHeight="1" spans="1:7">
      <c r="A231" s="360">
        <v>2200601</v>
      </c>
      <c r="B231" s="291" t="s">
        <v>1639</v>
      </c>
      <c r="C231" s="298"/>
      <c r="D231" s="298"/>
      <c r="E231" s="338">
        <f t="shared" si="9"/>
        <v>0</v>
      </c>
      <c r="F231" s="287" t="str">
        <f t="shared" si="10"/>
        <v>否</v>
      </c>
      <c r="G231" s="270" t="str">
        <f t="shared" si="11"/>
        <v>项</v>
      </c>
    </row>
    <row r="232" s="270" customFormat="1" ht="38" hidden="1" customHeight="1" spans="1:7">
      <c r="A232" s="360">
        <v>2200602</v>
      </c>
      <c r="B232" s="291" t="s">
        <v>1640</v>
      </c>
      <c r="C232" s="298"/>
      <c r="D232" s="298"/>
      <c r="E232" s="338">
        <f t="shared" si="9"/>
        <v>0</v>
      </c>
      <c r="F232" s="287" t="str">
        <f t="shared" si="10"/>
        <v>否</v>
      </c>
      <c r="G232" s="270" t="str">
        <f t="shared" si="11"/>
        <v>项</v>
      </c>
    </row>
    <row r="233" s="270" customFormat="1" ht="38" customHeight="1" spans="1:7">
      <c r="A233" s="361">
        <v>221</v>
      </c>
      <c r="B233" s="284" t="s">
        <v>1641</v>
      </c>
      <c r="C233" s="298">
        <f>C234</f>
        <v>0</v>
      </c>
      <c r="D233" s="298">
        <f>D234</f>
        <v>0</v>
      </c>
      <c r="E233" s="334">
        <f t="shared" si="9"/>
        <v>0</v>
      </c>
      <c r="F233" s="287" t="str">
        <f t="shared" si="10"/>
        <v>是</v>
      </c>
      <c r="G233" s="270" t="str">
        <f t="shared" si="11"/>
        <v>类</v>
      </c>
    </row>
    <row r="234" s="270" customFormat="1" ht="38" hidden="1" customHeight="1" spans="1:7">
      <c r="A234" s="360">
        <v>22198</v>
      </c>
      <c r="B234" s="289" t="s">
        <v>1324</v>
      </c>
      <c r="C234" s="298">
        <f>SUM(C235:C236)</f>
        <v>0</v>
      </c>
      <c r="D234" s="298">
        <f>SUM(D235:D236)</f>
        <v>0</v>
      </c>
      <c r="E234" s="338">
        <f t="shared" si="9"/>
        <v>0</v>
      </c>
      <c r="F234" s="287" t="str">
        <f t="shared" si="10"/>
        <v>否</v>
      </c>
      <c r="G234" s="270" t="str">
        <f t="shared" si="11"/>
        <v>款</v>
      </c>
    </row>
    <row r="235" s="270" customFormat="1" ht="38" hidden="1" customHeight="1" spans="1:7">
      <c r="A235" s="360">
        <v>2219801</v>
      </c>
      <c r="B235" s="291" t="s">
        <v>1642</v>
      </c>
      <c r="C235" s="298"/>
      <c r="D235" s="298"/>
      <c r="E235" s="338">
        <f t="shared" si="9"/>
        <v>0</v>
      </c>
      <c r="F235" s="287" t="str">
        <f t="shared" si="10"/>
        <v>否</v>
      </c>
      <c r="G235" s="270" t="str">
        <f t="shared" si="11"/>
        <v>项</v>
      </c>
    </row>
    <row r="236" s="263" customFormat="1" ht="38" hidden="1" customHeight="1" spans="1:7">
      <c r="A236" s="360">
        <v>2219899</v>
      </c>
      <c r="B236" s="291" t="s">
        <v>1643</v>
      </c>
      <c r="C236" s="298"/>
      <c r="D236" s="298"/>
      <c r="E236" s="338">
        <f t="shared" si="9"/>
        <v>0</v>
      </c>
      <c r="F236" s="287" t="str">
        <f t="shared" si="10"/>
        <v>否</v>
      </c>
      <c r="G236" s="270" t="str">
        <f t="shared" si="11"/>
        <v>项</v>
      </c>
    </row>
    <row r="237" s="270" customFormat="1" ht="38" customHeight="1" spans="1:7">
      <c r="A237" s="361">
        <v>222</v>
      </c>
      <c r="B237" s="284" t="s">
        <v>1644</v>
      </c>
      <c r="C237" s="298">
        <f>C238</f>
        <v>0</v>
      </c>
      <c r="D237" s="298">
        <f>D238</f>
        <v>0</v>
      </c>
      <c r="E237" s="334">
        <f t="shared" si="9"/>
        <v>0</v>
      </c>
      <c r="F237" s="287" t="str">
        <f t="shared" si="10"/>
        <v>是</v>
      </c>
      <c r="G237" s="270" t="str">
        <f t="shared" si="11"/>
        <v>类</v>
      </c>
    </row>
    <row r="238" s="270" customFormat="1" ht="38" hidden="1" customHeight="1" spans="1:7">
      <c r="A238" s="360">
        <v>22298</v>
      </c>
      <c r="B238" s="289" t="s">
        <v>1324</v>
      </c>
      <c r="C238" s="298">
        <f>SUM(C239:C240)</f>
        <v>0</v>
      </c>
      <c r="D238" s="298">
        <f>SUM(D239:D240)</f>
        <v>0</v>
      </c>
      <c r="E238" s="338">
        <f t="shared" si="9"/>
        <v>0</v>
      </c>
      <c r="F238" s="287" t="str">
        <f t="shared" si="10"/>
        <v>否</v>
      </c>
      <c r="G238" s="270" t="str">
        <f t="shared" si="11"/>
        <v>款</v>
      </c>
    </row>
    <row r="239" s="270" customFormat="1" ht="38" hidden="1" customHeight="1" spans="1:7">
      <c r="A239" s="360">
        <v>2229801</v>
      </c>
      <c r="B239" s="291" t="s">
        <v>1645</v>
      </c>
      <c r="C239" s="298"/>
      <c r="D239" s="298"/>
      <c r="E239" s="338">
        <f t="shared" si="9"/>
        <v>0</v>
      </c>
      <c r="F239" s="287" t="str">
        <f t="shared" si="10"/>
        <v>否</v>
      </c>
      <c r="G239" s="270" t="str">
        <f t="shared" si="11"/>
        <v>项</v>
      </c>
    </row>
    <row r="240" s="270" customFormat="1" ht="38" hidden="1" customHeight="1" spans="1:7">
      <c r="A240" s="360">
        <v>2229899</v>
      </c>
      <c r="B240" s="291" t="s">
        <v>1646</v>
      </c>
      <c r="C240" s="298"/>
      <c r="D240" s="298"/>
      <c r="E240" s="338">
        <f t="shared" si="9"/>
        <v>0</v>
      </c>
      <c r="F240" s="287" t="str">
        <f t="shared" si="10"/>
        <v>否</v>
      </c>
      <c r="G240" s="270" t="str">
        <f t="shared" si="11"/>
        <v>项</v>
      </c>
    </row>
    <row r="241" s="270" customFormat="1" ht="38" customHeight="1" spans="1:7">
      <c r="A241" s="361">
        <v>224</v>
      </c>
      <c r="B241" s="284" t="s">
        <v>1647</v>
      </c>
      <c r="C241" s="298">
        <f>C242</f>
        <v>0</v>
      </c>
      <c r="D241" s="298">
        <f>D242</f>
        <v>0</v>
      </c>
      <c r="E241" s="334">
        <f t="shared" si="9"/>
        <v>0</v>
      </c>
      <c r="F241" s="287" t="str">
        <f t="shared" si="10"/>
        <v>是</v>
      </c>
      <c r="G241" s="270" t="str">
        <f t="shared" si="11"/>
        <v>类</v>
      </c>
    </row>
    <row r="242" s="270" customFormat="1" ht="38" hidden="1" customHeight="1" spans="1:7">
      <c r="A242" s="360">
        <v>22498</v>
      </c>
      <c r="B242" s="289" t="s">
        <v>1324</v>
      </c>
      <c r="C242" s="298">
        <f>SUM(C243:C245)</f>
        <v>0</v>
      </c>
      <c r="D242" s="298">
        <f>SUM(D243:D245)</f>
        <v>0</v>
      </c>
      <c r="E242" s="338">
        <f t="shared" si="9"/>
        <v>0</v>
      </c>
      <c r="F242" s="287" t="str">
        <f t="shared" si="10"/>
        <v>否</v>
      </c>
      <c r="G242" s="270" t="str">
        <f t="shared" si="11"/>
        <v>款</v>
      </c>
    </row>
    <row r="243" s="270" customFormat="1" ht="38" hidden="1" customHeight="1" spans="1:7">
      <c r="A243" s="360">
        <v>2249801</v>
      </c>
      <c r="B243" s="291" t="s">
        <v>1648</v>
      </c>
      <c r="C243" s="298"/>
      <c r="D243" s="298"/>
      <c r="E243" s="338">
        <f t="shared" si="9"/>
        <v>0</v>
      </c>
      <c r="F243" s="287" t="str">
        <f t="shared" si="10"/>
        <v>否</v>
      </c>
      <c r="G243" s="270" t="str">
        <f t="shared" si="11"/>
        <v>项</v>
      </c>
    </row>
    <row r="244" s="270" customFormat="1" ht="38" hidden="1" customHeight="1" spans="1:7">
      <c r="A244" s="360">
        <v>2249802</v>
      </c>
      <c r="B244" s="291" t="s">
        <v>1649</v>
      </c>
      <c r="C244" s="298"/>
      <c r="D244" s="298"/>
      <c r="E244" s="338">
        <f t="shared" si="9"/>
        <v>0</v>
      </c>
      <c r="F244" s="287" t="str">
        <f t="shared" si="10"/>
        <v>否</v>
      </c>
      <c r="G244" s="270" t="str">
        <f t="shared" si="11"/>
        <v>项</v>
      </c>
    </row>
    <row r="245" s="270" customFormat="1" ht="38" hidden="1" customHeight="1" spans="1:7">
      <c r="A245" s="360">
        <v>2249899</v>
      </c>
      <c r="B245" s="291" t="s">
        <v>1650</v>
      </c>
      <c r="C245" s="298"/>
      <c r="D245" s="298"/>
      <c r="E245" s="338">
        <f t="shared" si="9"/>
        <v>0</v>
      </c>
      <c r="F245" s="287" t="str">
        <f t="shared" si="10"/>
        <v>否</v>
      </c>
      <c r="G245" s="270" t="str">
        <f t="shared" si="11"/>
        <v>项</v>
      </c>
    </row>
    <row r="246" s="270" customFormat="1" ht="38" customHeight="1" spans="1:7">
      <c r="A246" s="361">
        <v>229</v>
      </c>
      <c r="B246" s="284" t="s">
        <v>1651</v>
      </c>
      <c r="C246" s="285">
        <f>SUM(C247,C251,C260,C262,C264,C276)</f>
        <v>535551</v>
      </c>
      <c r="D246" s="285">
        <f>SUM(D247,D251,D260,D262,D264,D276)</f>
        <v>66180</v>
      </c>
      <c r="E246" s="334">
        <f t="shared" si="9"/>
        <v>-0.876</v>
      </c>
      <c r="F246" s="287" t="str">
        <f t="shared" si="10"/>
        <v>是</v>
      </c>
      <c r="G246" s="270" t="str">
        <f t="shared" si="11"/>
        <v>类</v>
      </c>
    </row>
    <row r="247" s="270" customFormat="1" ht="38" customHeight="1" spans="1:7">
      <c r="A247" s="295" t="s">
        <v>1652</v>
      </c>
      <c r="B247" s="296" t="s">
        <v>1653</v>
      </c>
      <c r="C247" s="205">
        <f>SUM(C248:C250)</f>
        <v>506200</v>
      </c>
      <c r="D247" s="205">
        <f>SUM(D248:D250)</f>
        <v>11345</v>
      </c>
      <c r="E247" s="338">
        <f t="shared" si="9"/>
        <v>-0.978</v>
      </c>
      <c r="F247" s="287" t="str">
        <f t="shared" si="10"/>
        <v>是</v>
      </c>
      <c r="G247" s="270" t="str">
        <f t="shared" si="11"/>
        <v>款</v>
      </c>
    </row>
    <row r="248" s="270" customFormat="1" ht="38" hidden="1" customHeight="1" spans="1:7">
      <c r="A248" s="295" t="s">
        <v>1654</v>
      </c>
      <c r="B248" s="297" t="s">
        <v>1655</v>
      </c>
      <c r="C248" s="298"/>
      <c r="D248" s="298"/>
      <c r="E248" s="338">
        <f t="shared" si="9"/>
        <v>0</v>
      </c>
      <c r="F248" s="287" t="str">
        <f t="shared" si="10"/>
        <v>否</v>
      </c>
      <c r="G248" s="270" t="str">
        <f t="shared" si="11"/>
        <v>项</v>
      </c>
    </row>
    <row r="249" s="270" customFormat="1" ht="38" customHeight="1" spans="1:7">
      <c r="A249" s="295" t="s">
        <v>1656</v>
      </c>
      <c r="B249" s="297" t="s">
        <v>1657</v>
      </c>
      <c r="C249" s="298">
        <v>344200</v>
      </c>
      <c r="D249" s="298">
        <v>11345</v>
      </c>
      <c r="E249" s="338">
        <f t="shared" si="9"/>
        <v>-0.967</v>
      </c>
      <c r="F249" s="287" t="str">
        <f t="shared" si="10"/>
        <v>是</v>
      </c>
      <c r="G249" s="270" t="str">
        <f t="shared" si="11"/>
        <v>项</v>
      </c>
    </row>
    <row r="250" s="270" customFormat="1" ht="38" customHeight="1" spans="1:7">
      <c r="A250" s="295" t="s">
        <v>1658</v>
      </c>
      <c r="B250" s="297" t="s">
        <v>1659</v>
      </c>
      <c r="C250" s="298">
        <v>162000</v>
      </c>
      <c r="D250" s="298"/>
      <c r="E250" s="338">
        <f t="shared" si="9"/>
        <v>-1</v>
      </c>
      <c r="F250" s="287" t="str">
        <f t="shared" si="10"/>
        <v>是</v>
      </c>
      <c r="G250" s="270" t="str">
        <f t="shared" si="11"/>
        <v>项</v>
      </c>
    </row>
    <row r="251" s="270" customFormat="1" ht="38" customHeight="1" spans="1:7">
      <c r="A251" s="295" t="s">
        <v>1660</v>
      </c>
      <c r="B251" s="296" t="s">
        <v>1661</v>
      </c>
      <c r="C251" s="205">
        <f>SUM(C252:C259)</f>
        <v>633</v>
      </c>
      <c r="D251" s="205">
        <f>SUM(D252:D259)</f>
        <v>665</v>
      </c>
      <c r="E251" s="338">
        <f t="shared" si="9"/>
        <v>0.051</v>
      </c>
      <c r="F251" s="287" t="str">
        <f t="shared" si="10"/>
        <v>是</v>
      </c>
      <c r="G251" s="270" t="str">
        <f t="shared" si="11"/>
        <v>款</v>
      </c>
    </row>
    <row r="252" s="270" customFormat="1" ht="38" hidden="1" customHeight="1" spans="1:7">
      <c r="A252" s="295" t="s">
        <v>1662</v>
      </c>
      <c r="B252" s="297" t="s">
        <v>1663</v>
      </c>
      <c r="C252" s="298"/>
      <c r="D252" s="298"/>
      <c r="E252" s="338">
        <f t="shared" si="9"/>
        <v>0</v>
      </c>
      <c r="F252" s="287" t="str">
        <f t="shared" si="10"/>
        <v>否</v>
      </c>
      <c r="G252" s="270" t="str">
        <f t="shared" si="11"/>
        <v>项</v>
      </c>
    </row>
    <row r="253" s="270" customFormat="1" ht="38" hidden="1" customHeight="1" spans="1:7">
      <c r="A253" s="295" t="s">
        <v>1664</v>
      </c>
      <c r="B253" s="297" t="s">
        <v>1665</v>
      </c>
      <c r="C253" s="298"/>
      <c r="D253" s="298"/>
      <c r="E253" s="338">
        <f t="shared" si="9"/>
        <v>0</v>
      </c>
      <c r="F253" s="287" t="str">
        <f t="shared" si="10"/>
        <v>否</v>
      </c>
      <c r="G253" s="270" t="str">
        <f t="shared" si="11"/>
        <v>项</v>
      </c>
    </row>
    <row r="254" s="270" customFormat="1" ht="38" customHeight="1" spans="1:7">
      <c r="A254" s="295" t="s">
        <v>1666</v>
      </c>
      <c r="B254" s="297" t="s">
        <v>1667</v>
      </c>
      <c r="C254" s="298">
        <v>618</v>
      </c>
      <c r="D254" s="298">
        <v>650</v>
      </c>
      <c r="E254" s="338">
        <f t="shared" si="9"/>
        <v>0.052</v>
      </c>
      <c r="F254" s="287" t="str">
        <f t="shared" si="10"/>
        <v>是</v>
      </c>
      <c r="G254" s="270" t="str">
        <f t="shared" si="11"/>
        <v>项</v>
      </c>
    </row>
    <row r="255" s="270" customFormat="1" ht="38" hidden="1" customHeight="1" spans="1:7">
      <c r="A255" s="295" t="s">
        <v>1668</v>
      </c>
      <c r="B255" s="297" t="s">
        <v>1669</v>
      </c>
      <c r="C255" s="298"/>
      <c r="D255" s="298"/>
      <c r="E255" s="338">
        <f t="shared" si="9"/>
        <v>0</v>
      </c>
      <c r="F255" s="287" t="str">
        <f t="shared" si="10"/>
        <v>否</v>
      </c>
      <c r="G255" s="270" t="str">
        <f t="shared" si="11"/>
        <v>项</v>
      </c>
    </row>
    <row r="256" s="270" customFormat="1" ht="38" hidden="1" customHeight="1" spans="1:7">
      <c r="A256" s="295" t="s">
        <v>1670</v>
      </c>
      <c r="B256" s="297" t="s">
        <v>1671</v>
      </c>
      <c r="C256" s="298"/>
      <c r="D256" s="298"/>
      <c r="E256" s="338">
        <f t="shared" si="9"/>
        <v>0</v>
      </c>
      <c r="F256" s="287" t="str">
        <f t="shared" si="10"/>
        <v>否</v>
      </c>
      <c r="G256" s="270" t="str">
        <f t="shared" si="11"/>
        <v>项</v>
      </c>
    </row>
    <row r="257" s="270" customFormat="1" ht="38" hidden="1" customHeight="1" spans="1:7">
      <c r="A257" s="295" t="s">
        <v>1672</v>
      </c>
      <c r="B257" s="297" t="s">
        <v>1673</v>
      </c>
      <c r="C257" s="298"/>
      <c r="D257" s="298"/>
      <c r="E257" s="338">
        <f t="shared" si="9"/>
        <v>0</v>
      </c>
      <c r="F257" s="287" t="str">
        <f t="shared" si="10"/>
        <v>否</v>
      </c>
      <c r="G257" s="270" t="str">
        <f t="shared" si="11"/>
        <v>项</v>
      </c>
    </row>
    <row r="258" s="270" customFormat="1" ht="38" customHeight="1" spans="1:7">
      <c r="A258" s="295" t="s">
        <v>1674</v>
      </c>
      <c r="B258" s="297" t="s">
        <v>1675</v>
      </c>
      <c r="C258" s="298">
        <v>15</v>
      </c>
      <c r="D258" s="298">
        <v>15</v>
      </c>
      <c r="E258" s="338">
        <f t="shared" si="9"/>
        <v>0</v>
      </c>
      <c r="F258" s="287" t="str">
        <f t="shared" si="10"/>
        <v>是</v>
      </c>
      <c r="G258" s="270" t="str">
        <f t="shared" si="11"/>
        <v>项</v>
      </c>
    </row>
    <row r="259" s="270" customFormat="1" ht="38" hidden="1" customHeight="1" spans="1:7">
      <c r="A259" s="295" t="s">
        <v>1676</v>
      </c>
      <c r="B259" s="297" t="s">
        <v>1677</v>
      </c>
      <c r="C259" s="298"/>
      <c r="D259" s="298"/>
      <c r="E259" s="338">
        <f t="shared" si="9"/>
        <v>0</v>
      </c>
      <c r="F259" s="287" t="str">
        <f t="shared" si="10"/>
        <v>否</v>
      </c>
      <c r="G259" s="270" t="str">
        <f t="shared" si="11"/>
        <v>项</v>
      </c>
    </row>
    <row r="260" s="270" customFormat="1" ht="38" hidden="1" customHeight="1" spans="1:7">
      <c r="A260" s="295">
        <v>22909</v>
      </c>
      <c r="B260" s="296" t="s">
        <v>1678</v>
      </c>
      <c r="C260" s="298">
        <f>C261</f>
        <v>0</v>
      </c>
      <c r="D260" s="298">
        <f>D261</f>
        <v>0</v>
      </c>
      <c r="E260" s="338">
        <f t="shared" ref="E260:E323" si="12">IF(C260&lt;0,"",IFERROR(D260/C260-1,0))</f>
        <v>0</v>
      </c>
      <c r="F260" s="287" t="str">
        <f t="shared" ref="F260:F323" si="13">IF(LEN(A260)=3,"是",IF(B260&lt;&gt;"",IF(SUM(C260:D260)&lt;&gt;0,"是","否"),"是"))</f>
        <v>否</v>
      </c>
      <c r="G260" s="270" t="str">
        <f t="shared" ref="G260:G323" si="14">IF(LEN(A260)=3,"类",IF(LEN(A260)=5,"款","项"))</f>
        <v>款</v>
      </c>
    </row>
    <row r="261" s="270" customFormat="1" ht="38" hidden="1" customHeight="1" spans="1:7">
      <c r="A261" s="295">
        <v>2290901</v>
      </c>
      <c r="B261" s="303" t="s">
        <v>1679</v>
      </c>
      <c r="C261" s="298"/>
      <c r="D261" s="298"/>
      <c r="E261" s="338">
        <f t="shared" si="12"/>
        <v>0</v>
      </c>
      <c r="F261" s="287" t="str">
        <f t="shared" si="13"/>
        <v>否</v>
      </c>
      <c r="G261" s="270" t="str">
        <f t="shared" si="14"/>
        <v>项</v>
      </c>
    </row>
    <row r="262" s="270" customFormat="1" ht="38" hidden="1" customHeight="1" spans="1:7">
      <c r="A262" s="295">
        <v>22910</v>
      </c>
      <c r="B262" s="289" t="s">
        <v>1680</v>
      </c>
      <c r="C262" s="298">
        <f>C263</f>
        <v>0</v>
      </c>
      <c r="D262" s="298">
        <f>D263</f>
        <v>0</v>
      </c>
      <c r="E262" s="338">
        <f t="shared" si="12"/>
        <v>0</v>
      </c>
      <c r="F262" s="287" t="str">
        <f t="shared" si="13"/>
        <v>否</v>
      </c>
      <c r="G262" s="270" t="str">
        <f t="shared" si="14"/>
        <v>款</v>
      </c>
    </row>
    <row r="263" s="270" customFormat="1" ht="38" hidden="1" customHeight="1" spans="1:7">
      <c r="A263" s="295">
        <v>2291001</v>
      </c>
      <c r="B263" s="291" t="s">
        <v>1680</v>
      </c>
      <c r="C263" s="298"/>
      <c r="D263" s="298"/>
      <c r="E263" s="338">
        <f t="shared" si="12"/>
        <v>0</v>
      </c>
      <c r="F263" s="287" t="str">
        <f t="shared" si="13"/>
        <v>否</v>
      </c>
      <c r="G263" s="270" t="str">
        <f t="shared" si="14"/>
        <v>项</v>
      </c>
    </row>
    <row r="264" s="270" customFormat="1" ht="38" customHeight="1" spans="1:7">
      <c r="A264" s="295" t="s">
        <v>1681</v>
      </c>
      <c r="B264" s="296" t="s">
        <v>1682</v>
      </c>
      <c r="C264" s="205">
        <f>SUM(C265:C275)</f>
        <v>25198</v>
      </c>
      <c r="D264" s="205">
        <f>SUM(D265:D275)</f>
        <v>27020</v>
      </c>
      <c r="E264" s="338">
        <f t="shared" si="12"/>
        <v>0.072</v>
      </c>
      <c r="F264" s="287" t="str">
        <f t="shared" si="13"/>
        <v>是</v>
      </c>
      <c r="G264" s="270" t="str">
        <f t="shared" si="14"/>
        <v>款</v>
      </c>
    </row>
    <row r="265" s="270" customFormat="1" ht="38" hidden="1" customHeight="1" spans="1:7">
      <c r="A265" s="302">
        <v>2296001</v>
      </c>
      <c r="B265" s="297" t="s">
        <v>1683</v>
      </c>
      <c r="C265" s="298"/>
      <c r="D265" s="298"/>
      <c r="E265" s="338">
        <f t="shared" si="12"/>
        <v>0</v>
      </c>
      <c r="F265" s="287" t="str">
        <f t="shared" si="13"/>
        <v>否</v>
      </c>
      <c r="G265" s="270" t="str">
        <f t="shared" si="14"/>
        <v>项</v>
      </c>
    </row>
    <row r="266" s="270" customFormat="1" ht="38" customHeight="1" spans="1:7">
      <c r="A266" s="295" t="s">
        <v>1684</v>
      </c>
      <c r="B266" s="297" t="s">
        <v>1685</v>
      </c>
      <c r="C266" s="298">
        <v>10407</v>
      </c>
      <c r="D266" s="298">
        <v>12030</v>
      </c>
      <c r="E266" s="338">
        <f t="shared" si="12"/>
        <v>0.156</v>
      </c>
      <c r="F266" s="287" t="str">
        <f t="shared" si="13"/>
        <v>是</v>
      </c>
      <c r="G266" s="270" t="str">
        <f t="shared" si="14"/>
        <v>项</v>
      </c>
    </row>
    <row r="267" s="270" customFormat="1" ht="38" customHeight="1" spans="1:7">
      <c r="A267" s="295" t="s">
        <v>1686</v>
      </c>
      <c r="B267" s="297" t="s">
        <v>1687</v>
      </c>
      <c r="C267" s="298">
        <v>6710</v>
      </c>
      <c r="D267" s="298">
        <v>10122</v>
      </c>
      <c r="E267" s="338">
        <f t="shared" si="12"/>
        <v>0.508</v>
      </c>
      <c r="F267" s="287" t="str">
        <f t="shared" si="13"/>
        <v>是</v>
      </c>
      <c r="G267" s="270" t="str">
        <f t="shared" si="14"/>
        <v>项</v>
      </c>
    </row>
    <row r="268" s="270" customFormat="1" ht="38" customHeight="1" spans="1:7">
      <c r="A268" s="295" t="s">
        <v>1688</v>
      </c>
      <c r="B268" s="297" t="s">
        <v>1689</v>
      </c>
      <c r="C268" s="298">
        <v>48</v>
      </c>
      <c r="D268" s="298">
        <v>568</v>
      </c>
      <c r="E268" s="338">
        <f t="shared" si="12"/>
        <v>10.833</v>
      </c>
      <c r="F268" s="287" t="str">
        <f t="shared" si="13"/>
        <v>是</v>
      </c>
      <c r="G268" s="270" t="str">
        <f t="shared" si="14"/>
        <v>项</v>
      </c>
    </row>
    <row r="269" s="270" customFormat="1" ht="38" hidden="1" customHeight="1" spans="1:7">
      <c r="A269" s="295" t="s">
        <v>1690</v>
      </c>
      <c r="B269" s="297" t="s">
        <v>1691</v>
      </c>
      <c r="C269" s="298"/>
      <c r="D269" s="298">
        <v>0</v>
      </c>
      <c r="E269" s="338">
        <f t="shared" si="12"/>
        <v>0</v>
      </c>
      <c r="F269" s="287" t="str">
        <f t="shared" si="13"/>
        <v>否</v>
      </c>
      <c r="G269" s="270" t="str">
        <f t="shared" si="14"/>
        <v>项</v>
      </c>
    </row>
    <row r="270" s="270" customFormat="1" ht="38" customHeight="1" spans="1:7">
      <c r="A270" s="295" t="s">
        <v>1692</v>
      </c>
      <c r="B270" s="297" t="s">
        <v>1693</v>
      </c>
      <c r="C270" s="298">
        <v>4294</v>
      </c>
      <c r="D270" s="298">
        <v>4300</v>
      </c>
      <c r="E270" s="338">
        <f t="shared" si="12"/>
        <v>0.001</v>
      </c>
      <c r="F270" s="287" t="str">
        <f t="shared" si="13"/>
        <v>是</v>
      </c>
      <c r="G270" s="270" t="str">
        <f t="shared" si="14"/>
        <v>项</v>
      </c>
    </row>
    <row r="271" s="270" customFormat="1" ht="38" hidden="1" customHeight="1" spans="1:7">
      <c r="A271" s="295" t="s">
        <v>1694</v>
      </c>
      <c r="B271" s="297" t="s">
        <v>1695</v>
      </c>
      <c r="C271" s="298"/>
      <c r="D271" s="298"/>
      <c r="E271" s="338">
        <f t="shared" si="12"/>
        <v>0</v>
      </c>
      <c r="F271" s="287" t="str">
        <f t="shared" si="13"/>
        <v>否</v>
      </c>
      <c r="G271" s="270" t="str">
        <f t="shared" si="14"/>
        <v>项</v>
      </c>
    </row>
    <row r="272" s="270" customFormat="1" ht="38" hidden="1" customHeight="1" spans="1:7">
      <c r="A272" s="295" t="s">
        <v>1696</v>
      </c>
      <c r="B272" s="297" t="s">
        <v>1697</v>
      </c>
      <c r="C272" s="298"/>
      <c r="D272" s="298"/>
      <c r="E272" s="338">
        <f t="shared" si="12"/>
        <v>0</v>
      </c>
      <c r="F272" s="287" t="str">
        <f t="shared" si="13"/>
        <v>否</v>
      </c>
      <c r="G272" s="270" t="str">
        <f t="shared" si="14"/>
        <v>项</v>
      </c>
    </row>
    <row r="273" s="270" customFormat="1" ht="38" hidden="1" customHeight="1" spans="1:7">
      <c r="A273" s="295" t="s">
        <v>1698</v>
      </c>
      <c r="B273" s="297" t="s">
        <v>1699</v>
      </c>
      <c r="C273" s="298"/>
      <c r="D273" s="298"/>
      <c r="E273" s="338">
        <f t="shared" si="12"/>
        <v>0</v>
      </c>
      <c r="F273" s="287" t="str">
        <f t="shared" si="13"/>
        <v>否</v>
      </c>
      <c r="G273" s="270" t="str">
        <f t="shared" si="14"/>
        <v>项</v>
      </c>
    </row>
    <row r="274" s="270" customFormat="1" ht="38" hidden="1" customHeight="1" spans="1:7">
      <c r="A274" s="295" t="s">
        <v>1700</v>
      </c>
      <c r="B274" s="297" t="s">
        <v>1701</v>
      </c>
      <c r="C274" s="298"/>
      <c r="D274" s="298"/>
      <c r="E274" s="338">
        <f t="shared" si="12"/>
        <v>0</v>
      </c>
      <c r="F274" s="287" t="str">
        <f t="shared" si="13"/>
        <v>否</v>
      </c>
      <c r="G274" s="270" t="str">
        <f t="shared" si="14"/>
        <v>项</v>
      </c>
    </row>
    <row r="275" s="270" customFormat="1" ht="38" customHeight="1" spans="1:7">
      <c r="A275" s="295" t="s">
        <v>1702</v>
      </c>
      <c r="B275" s="297" t="s">
        <v>1703</v>
      </c>
      <c r="C275" s="298">
        <v>3739</v>
      </c>
      <c r="D275" s="298"/>
      <c r="E275" s="338">
        <f t="shared" si="12"/>
        <v>-1</v>
      </c>
      <c r="F275" s="287" t="str">
        <f t="shared" si="13"/>
        <v>是</v>
      </c>
      <c r="G275" s="270" t="str">
        <f t="shared" si="14"/>
        <v>项</v>
      </c>
    </row>
    <row r="276" s="270" customFormat="1" ht="38" customHeight="1" spans="1:7">
      <c r="A276" s="295">
        <v>22998</v>
      </c>
      <c r="B276" s="296" t="s">
        <v>1704</v>
      </c>
      <c r="C276" s="298">
        <f>C277</f>
        <v>3520</v>
      </c>
      <c r="D276" s="298">
        <f>D277</f>
        <v>27150</v>
      </c>
      <c r="E276" s="338">
        <f t="shared" si="12"/>
        <v>6.713</v>
      </c>
      <c r="F276" s="287" t="str">
        <f t="shared" si="13"/>
        <v>是</v>
      </c>
      <c r="G276" s="270" t="str">
        <f t="shared" si="14"/>
        <v>款</v>
      </c>
    </row>
    <row r="277" s="270" customFormat="1" ht="38" customHeight="1" spans="1:7">
      <c r="A277" s="295">
        <v>2299899</v>
      </c>
      <c r="B277" s="297" t="s">
        <v>929</v>
      </c>
      <c r="C277" s="298">
        <v>3520</v>
      </c>
      <c r="D277" s="298">
        <v>27150</v>
      </c>
      <c r="E277" s="338">
        <f t="shared" si="12"/>
        <v>6.713</v>
      </c>
      <c r="F277" s="287" t="str">
        <f t="shared" si="13"/>
        <v>是</v>
      </c>
      <c r="G277" s="270" t="str">
        <f t="shared" si="14"/>
        <v>项</v>
      </c>
    </row>
    <row r="278" s="270" customFormat="1" ht="38" customHeight="1" spans="1:7">
      <c r="A278" s="294" t="s">
        <v>88</v>
      </c>
      <c r="B278" s="284" t="s">
        <v>1705</v>
      </c>
      <c r="C278" s="285">
        <f>C279</f>
        <v>195504</v>
      </c>
      <c r="D278" s="285">
        <f>D279</f>
        <v>217938</v>
      </c>
      <c r="E278" s="334">
        <f t="shared" si="12"/>
        <v>0.115</v>
      </c>
      <c r="F278" s="287" t="str">
        <f t="shared" si="13"/>
        <v>是</v>
      </c>
      <c r="G278" s="270" t="str">
        <f t="shared" si="14"/>
        <v>类</v>
      </c>
    </row>
    <row r="279" s="270" customFormat="1" ht="38" customHeight="1" spans="1:7">
      <c r="A279" s="295">
        <v>23204</v>
      </c>
      <c r="B279" s="296" t="s">
        <v>1706</v>
      </c>
      <c r="C279" s="205">
        <f>SUM(C280:C295)</f>
        <v>195504</v>
      </c>
      <c r="D279" s="205">
        <f>SUM(D280:D295)</f>
        <v>217938</v>
      </c>
      <c r="E279" s="338">
        <f t="shared" si="12"/>
        <v>0.115</v>
      </c>
      <c r="F279" s="287" t="str">
        <f t="shared" si="13"/>
        <v>是</v>
      </c>
      <c r="G279" s="270" t="str">
        <f t="shared" si="14"/>
        <v>款</v>
      </c>
    </row>
    <row r="280" s="270" customFormat="1" ht="38" hidden="1" customHeight="1" spans="1:7">
      <c r="A280" s="295" t="s">
        <v>1707</v>
      </c>
      <c r="B280" s="297" t="s">
        <v>1708</v>
      </c>
      <c r="C280" s="298"/>
      <c r="D280" s="298"/>
      <c r="E280" s="338">
        <f t="shared" si="12"/>
        <v>0</v>
      </c>
      <c r="F280" s="287" t="str">
        <f t="shared" si="13"/>
        <v>否</v>
      </c>
      <c r="G280" s="270" t="str">
        <f t="shared" si="14"/>
        <v>项</v>
      </c>
    </row>
    <row r="281" s="270" customFormat="1" ht="38" hidden="1" customHeight="1" spans="1:7">
      <c r="A281" s="295" t="s">
        <v>1709</v>
      </c>
      <c r="B281" s="297" t="s">
        <v>1710</v>
      </c>
      <c r="C281" s="298"/>
      <c r="D281" s="298"/>
      <c r="E281" s="338">
        <f t="shared" si="12"/>
        <v>0</v>
      </c>
      <c r="F281" s="287" t="str">
        <f t="shared" si="13"/>
        <v>否</v>
      </c>
      <c r="G281" s="270" t="str">
        <f t="shared" si="14"/>
        <v>项</v>
      </c>
    </row>
    <row r="282" s="270" customFormat="1" ht="38" hidden="1" customHeight="1" spans="1:7">
      <c r="A282" s="295" t="s">
        <v>1711</v>
      </c>
      <c r="B282" s="297" t="s">
        <v>1712</v>
      </c>
      <c r="C282" s="298"/>
      <c r="D282" s="298"/>
      <c r="E282" s="338">
        <f t="shared" si="12"/>
        <v>0</v>
      </c>
      <c r="F282" s="287" t="str">
        <f t="shared" si="13"/>
        <v>否</v>
      </c>
      <c r="G282" s="270" t="str">
        <f t="shared" si="14"/>
        <v>项</v>
      </c>
    </row>
    <row r="283" s="270" customFormat="1" ht="38" customHeight="1" spans="1:7">
      <c r="A283" s="295" t="s">
        <v>1713</v>
      </c>
      <c r="B283" s="297" t="s">
        <v>1714</v>
      </c>
      <c r="C283" s="298">
        <v>11785</v>
      </c>
      <c r="D283" s="298">
        <v>17495</v>
      </c>
      <c r="E283" s="338">
        <f t="shared" si="12"/>
        <v>0.485</v>
      </c>
      <c r="F283" s="287" t="str">
        <f t="shared" si="13"/>
        <v>是</v>
      </c>
      <c r="G283" s="270" t="str">
        <f t="shared" si="14"/>
        <v>项</v>
      </c>
    </row>
    <row r="284" s="270" customFormat="1" ht="38" hidden="1" customHeight="1" spans="1:7">
      <c r="A284" s="295" t="s">
        <v>1715</v>
      </c>
      <c r="B284" s="297" t="s">
        <v>1716</v>
      </c>
      <c r="C284" s="298"/>
      <c r="D284" s="298"/>
      <c r="E284" s="338">
        <f t="shared" si="12"/>
        <v>0</v>
      </c>
      <c r="F284" s="287" t="str">
        <f t="shared" si="13"/>
        <v>否</v>
      </c>
      <c r="G284" s="270" t="str">
        <f t="shared" si="14"/>
        <v>项</v>
      </c>
    </row>
    <row r="285" s="270" customFormat="1" ht="38" hidden="1" customHeight="1" spans="1:7">
      <c r="A285" s="295" t="s">
        <v>1717</v>
      </c>
      <c r="B285" s="297" t="s">
        <v>1718</v>
      </c>
      <c r="C285" s="298"/>
      <c r="D285" s="298"/>
      <c r="E285" s="338">
        <f t="shared" si="12"/>
        <v>0</v>
      </c>
      <c r="F285" s="287" t="str">
        <f t="shared" si="13"/>
        <v>否</v>
      </c>
      <c r="G285" s="270" t="str">
        <f t="shared" si="14"/>
        <v>项</v>
      </c>
    </row>
    <row r="286" s="270" customFormat="1" ht="38" hidden="1" customHeight="1" spans="1:7">
      <c r="A286" s="295" t="s">
        <v>1719</v>
      </c>
      <c r="B286" s="297" t="s">
        <v>1720</v>
      </c>
      <c r="C286" s="298"/>
      <c r="D286" s="298"/>
      <c r="E286" s="338">
        <f t="shared" si="12"/>
        <v>0</v>
      </c>
      <c r="F286" s="287" t="str">
        <f t="shared" si="13"/>
        <v>否</v>
      </c>
      <c r="G286" s="270" t="str">
        <f t="shared" si="14"/>
        <v>项</v>
      </c>
    </row>
    <row r="287" s="270" customFormat="1" ht="38" hidden="1" customHeight="1" spans="1:7">
      <c r="A287" s="295" t="s">
        <v>1721</v>
      </c>
      <c r="B287" s="297" t="s">
        <v>1722</v>
      </c>
      <c r="C287" s="298"/>
      <c r="D287" s="298"/>
      <c r="E287" s="338">
        <f t="shared" si="12"/>
        <v>0</v>
      </c>
      <c r="F287" s="287" t="str">
        <f t="shared" si="13"/>
        <v>否</v>
      </c>
      <c r="G287" s="270" t="str">
        <f t="shared" si="14"/>
        <v>项</v>
      </c>
    </row>
    <row r="288" s="270" customFormat="1" ht="38" hidden="1" customHeight="1" spans="1:7">
      <c r="A288" s="295" t="s">
        <v>1723</v>
      </c>
      <c r="B288" s="297" t="s">
        <v>1724</v>
      </c>
      <c r="C288" s="298"/>
      <c r="D288" s="298"/>
      <c r="E288" s="338">
        <f t="shared" si="12"/>
        <v>0</v>
      </c>
      <c r="F288" s="287" t="str">
        <f t="shared" si="13"/>
        <v>否</v>
      </c>
      <c r="G288" s="270" t="str">
        <f t="shared" si="14"/>
        <v>项</v>
      </c>
    </row>
    <row r="289" s="270" customFormat="1" ht="38" hidden="1" customHeight="1" spans="1:7">
      <c r="A289" s="295" t="s">
        <v>1725</v>
      </c>
      <c r="B289" s="297" t="s">
        <v>1726</v>
      </c>
      <c r="C289" s="298"/>
      <c r="D289" s="298"/>
      <c r="E289" s="338">
        <f t="shared" si="12"/>
        <v>0</v>
      </c>
      <c r="F289" s="287" t="str">
        <f t="shared" si="13"/>
        <v>否</v>
      </c>
      <c r="G289" s="270" t="str">
        <f t="shared" si="14"/>
        <v>项</v>
      </c>
    </row>
    <row r="290" s="270" customFormat="1" ht="38" hidden="1" customHeight="1" spans="1:7">
      <c r="A290" s="295" t="s">
        <v>1727</v>
      </c>
      <c r="B290" s="297" t="s">
        <v>1728</v>
      </c>
      <c r="C290" s="298"/>
      <c r="D290" s="298"/>
      <c r="E290" s="338">
        <f t="shared" si="12"/>
        <v>0</v>
      </c>
      <c r="F290" s="287" t="str">
        <f t="shared" si="13"/>
        <v>否</v>
      </c>
      <c r="G290" s="270" t="str">
        <f t="shared" si="14"/>
        <v>项</v>
      </c>
    </row>
    <row r="291" s="270" customFormat="1" ht="38" customHeight="1" spans="1:7">
      <c r="A291" s="295" t="s">
        <v>1729</v>
      </c>
      <c r="B291" s="297" t="s">
        <v>1730</v>
      </c>
      <c r="C291" s="298">
        <v>4010</v>
      </c>
      <c r="D291" s="298">
        <v>3052</v>
      </c>
      <c r="E291" s="338">
        <f t="shared" si="12"/>
        <v>-0.239</v>
      </c>
      <c r="F291" s="287" t="str">
        <f t="shared" si="13"/>
        <v>是</v>
      </c>
      <c r="G291" s="270" t="str">
        <f t="shared" si="14"/>
        <v>项</v>
      </c>
    </row>
    <row r="292" s="270" customFormat="1" ht="38" customHeight="1" spans="1:7">
      <c r="A292" s="295" t="s">
        <v>1731</v>
      </c>
      <c r="B292" s="297" t="s">
        <v>1732</v>
      </c>
      <c r="C292" s="298">
        <v>43336</v>
      </c>
      <c r="D292" s="298">
        <v>48373</v>
      </c>
      <c r="E292" s="338">
        <f t="shared" si="12"/>
        <v>0.116</v>
      </c>
      <c r="F292" s="287" t="str">
        <f t="shared" si="13"/>
        <v>是</v>
      </c>
      <c r="G292" s="270" t="str">
        <f t="shared" si="14"/>
        <v>项</v>
      </c>
    </row>
    <row r="293" s="270" customFormat="1" ht="38" customHeight="1" spans="1:7">
      <c r="A293" s="295" t="s">
        <v>1733</v>
      </c>
      <c r="B293" s="297" t="s">
        <v>1734</v>
      </c>
      <c r="C293" s="298">
        <v>12496</v>
      </c>
      <c r="D293" s="298">
        <v>12016</v>
      </c>
      <c r="E293" s="338">
        <f t="shared" si="12"/>
        <v>-0.038</v>
      </c>
      <c r="F293" s="287" t="str">
        <f t="shared" si="13"/>
        <v>是</v>
      </c>
      <c r="G293" s="270" t="str">
        <f t="shared" si="14"/>
        <v>项</v>
      </c>
    </row>
    <row r="294" s="270" customFormat="1" ht="38" customHeight="1" spans="1:7">
      <c r="A294" s="295" t="s">
        <v>1735</v>
      </c>
      <c r="B294" s="297" t="s">
        <v>1736</v>
      </c>
      <c r="C294" s="298">
        <v>123877</v>
      </c>
      <c r="D294" s="298">
        <v>131005</v>
      </c>
      <c r="E294" s="338">
        <f t="shared" si="12"/>
        <v>0.058</v>
      </c>
      <c r="F294" s="287" t="str">
        <f t="shared" si="13"/>
        <v>是</v>
      </c>
      <c r="G294" s="270" t="str">
        <f t="shared" si="14"/>
        <v>项</v>
      </c>
    </row>
    <row r="295" s="270" customFormat="1" ht="38" customHeight="1" spans="1:7">
      <c r="A295" s="295" t="s">
        <v>1737</v>
      </c>
      <c r="B295" s="297" t="s">
        <v>1738</v>
      </c>
      <c r="C295" s="298"/>
      <c r="D295" s="298">
        <v>5997</v>
      </c>
      <c r="E295" s="338">
        <f t="shared" si="12"/>
        <v>0</v>
      </c>
      <c r="F295" s="287" t="str">
        <f t="shared" si="13"/>
        <v>是</v>
      </c>
      <c r="G295" s="270" t="str">
        <f t="shared" si="14"/>
        <v>项</v>
      </c>
    </row>
    <row r="296" s="270" customFormat="1" ht="38" customHeight="1" spans="1:7">
      <c r="A296" s="294" t="s">
        <v>90</v>
      </c>
      <c r="B296" s="284" t="s">
        <v>1739</v>
      </c>
      <c r="C296" s="285">
        <f>C297</f>
        <v>1285</v>
      </c>
      <c r="D296" s="285">
        <f>D297</f>
        <v>1938</v>
      </c>
      <c r="E296" s="334">
        <f t="shared" si="12"/>
        <v>0.508</v>
      </c>
      <c r="F296" s="287" t="str">
        <f t="shared" si="13"/>
        <v>是</v>
      </c>
      <c r="G296" s="270" t="str">
        <f t="shared" si="14"/>
        <v>类</v>
      </c>
    </row>
    <row r="297" s="270" customFormat="1" ht="38" customHeight="1" spans="1:7">
      <c r="A297" s="302">
        <v>23304</v>
      </c>
      <c r="B297" s="296" t="s">
        <v>1740</v>
      </c>
      <c r="C297" s="205">
        <f>SUM(C298:C312)</f>
        <v>1285</v>
      </c>
      <c r="D297" s="205">
        <f>SUM(D298:D312)</f>
        <v>1938</v>
      </c>
      <c r="E297" s="338">
        <f t="shared" si="12"/>
        <v>0.508</v>
      </c>
      <c r="F297" s="287" t="str">
        <f t="shared" si="13"/>
        <v>是</v>
      </c>
      <c r="G297" s="270" t="str">
        <f t="shared" si="14"/>
        <v>款</v>
      </c>
    </row>
    <row r="298" s="270" customFormat="1" ht="38" hidden="1" customHeight="1" spans="1:7">
      <c r="A298" s="295" t="s">
        <v>1741</v>
      </c>
      <c r="B298" s="297" t="s">
        <v>1742</v>
      </c>
      <c r="C298" s="298"/>
      <c r="D298" s="298"/>
      <c r="E298" s="338">
        <f t="shared" si="12"/>
        <v>0</v>
      </c>
      <c r="F298" s="287" t="str">
        <f t="shared" si="13"/>
        <v>否</v>
      </c>
      <c r="G298" s="270" t="str">
        <f t="shared" si="14"/>
        <v>项</v>
      </c>
    </row>
    <row r="299" s="270" customFormat="1" ht="38" hidden="1" customHeight="1" spans="1:7">
      <c r="A299" s="295" t="s">
        <v>1743</v>
      </c>
      <c r="B299" s="297" t="s">
        <v>1744</v>
      </c>
      <c r="C299" s="298"/>
      <c r="D299" s="298"/>
      <c r="E299" s="338">
        <f t="shared" si="12"/>
        <v>0</v>
      </c>
      <c r="F299" s="287" t="str">
        <f t="shared" si="13"/>
        <v>否</v>
      </c>
      <c r="G299" s="270" t="str">
        <f t="shared" si="14"/>
        <v>项</v>
      </c>
    </row>
    <row r="300" s="270" customFormat="1" ht="38" customHeight="1" spans="1:7">
      <c r="A300" s="295" t="s">
        <v>1745</v>
      </c>
      <c r="B300" s="297" t="s">
        <v>1746</v>
      </c>
      <c r="C300" s="298">
        <v>30</v>
      </c>
      <c r="D300" s="298">
        <v>113</v>
      </c>
      <c r="E300" s="338">
        <f t="shared" si="12"/>
        <v>2.767</v>
      </c>
      <c r="F300" s="287" t="str">
        <f t="shared" si="13"/>
        <v>是</v>
      </c>
      <c r="G300" s="270" t="str">
        <f t="shared" si="14"/>
        <v>项</v>
      </c>
    </row>
    <row r="301" s="270" customFormat="1" ht="38" hidden="1" customHeight="1" spans="1:7">
      <c r="A301" s="295" t="s">
        <v>1747</v>
      </c>
      <c r="B301" s="297" t="s">
        <v>1748</v>
      </c>
      <c r="C301" s="298"/>
      <c r="D301" s="298"/>
      <c r="E301" s="338">
        <f t="shared" si="12"/>
        <v>0</v>
      </c>
      <c r="F301" s="287" t="str">
        <f t="shared" si="13"/>
        <v>否</v>
      </c>
      <c r="G301" s="270" t="str">
        <f t="shared" si="14"/>
        <v>项</v>
      </c>
    </row>
    <row r="302" s="270" customFormat="1" ht="38" hidden="1" customHeight="1" spans="1:7">
      <c r="A302" s="295" t="s">
        <v>1749</v>
      </c>
      <c r="B302" s="297" t="s">
        <v>1750</v>
      </c>
      <c r="C302" s="298"/>
      <c r="D302" s="298"/>
      <c r="E302" s="338">
        <f t="shared" si="12"/>
        <v>0</v>
      </c>
      <c r="F302" s="287" t="str">
        <f t="shared" si="13"/>
        <v>否</v>
      </c>
      <c r="G302" s="270" t="str">
        <f t="shared" si="14"/>
        <v>项</v>
      </c>
    </row>
    <row r="303" s="270" customFormat="1" ht="38" hidden="1" customHeight="1" spans="1:7">
      <c r="A303" s="295" t="s">
        <v>1751</v>
      </c>
      <c r="B303" s="297" t="s">
        <v>1752</v>
      </c>
      <c r="C303" s="298"/>
      <c r="D303" s="298"/>
      <c r="E303" s="338">
        <f t="shared" si="12"/>
        <v>0</v>
      </c>
      <c r="F303" s="287" t="str">
        <f t="shared" si="13"/>
        <v>否</v>
      </c>
      <c r="G303" s="270" t="str">
        <f t="shared" si="14"/>
        <v>项</v>
      </c>
    </row>
    <row r="304" s="270" customFormat="1" ht="38" hidden="1" customHeight="1" spans="1:7">
      <c r="A304" s="295" t="s">
        <v>1753</v>
      </c>
      <c r="B304" s="297" t="s">
        <v>1754</v>
      </c>
      <c r="C304" s="298"/>
      <c r="D304" s="298"/>
      <c r="E304" s="338">
        <f t="shared" si="12"/>
        <v>0</v>
      </c>
      <c r="F304" s="287" t="str">
        <f t="shared" si="13"/>
        <v>否</v>
      </c>
      <c r="G304" s="270" t="str">
        <f t="shared" si="14"/>
        <v>项</v>
      </c>
    </row>
    <row r="305" s="270" customFormat="1" ht="38" hidden="1" customHeight="1" spans="1:7">
      <c r="A305" s="295" t="s">
        <v>1755</v>
      </c>
      <c r="B305" s="297" t="s">
        <v>1756</v>
      </c>
      <c r="C305" s="298"/>
      <c r="D305" s="298"/>
      <c r="E305" s="338">
        <f t="shared" si="12"/>
        <v>0</v>
      </c>
      <c r="F305" s="287" t="str">
        <f t="shared" si="13"/>
        <v>否</v>
      </c>
      <c r="G305" s="270" t="str">
        <f t="shared" si="14"/>
        <v>项</v>
      </c>
    </row>
    <row r="306" s="270" customFormat="1" ht="38" hidden="1" customHeight="1" spans="1:7">
      <c r="A306" s="295" t="s">
        <v>1757</v>
      </c>
      <c r="B306" s="297" t="s">
        <v>1758</v>
      </c>
      <c r="C306" s="298"/>
      <c r="D306" s="298"/>
      <c r="E306" s="338">
        <f t="shared" si="12"/>
        <v>0</v>
      </c>
      <c r="F306" s="287" t="str">
        <f t="shared" si="13"/>
        <v>否</v>
      </c>
      <c r="G306" s="270" t="str">
        <f t="shared" si="14"/>
        <v>项</v>
      </c>
    </row>
    <row r="307" s="270" customFormat="1" ht="38" hidden="1" customHeight="1" spans="1:7">
      <c r="A307" s="295" t="s">
        <v>1759</v>
      </c>
      <c r="B307" s="297" t="s">
        <v>1760</v>
      </c>
      <c r="C307" s="298"/>
      <c r="D307" s="298"/>
      <c r="E307" s="338">
        <f t="shared" si="12"/>
        <v>0</v>
      </c>
      <c r="F307" s="287" t="str">
        <f t="shared" si="13"/>
        <v>否</v>
      </c>
      <c r="G307" s="270" t="str">
        <f t="shared" si="14"/>
        <v>项</v>
      </c>
    </row>
    <row r="308" s="270" customFormat="1" ht="38" customHeight="1" spans="1:7">
      <c r="A308" s="295" t="s">
        <v>1761</v>
      </c>
      <c r="B308" s="297" t="s">
        <v>1762</v>
      </c>
      <c r="C308" s="298">
        <v>70</v>
      </c>
      <c r="D308" s="298"/>
      <c r="E308" s="338">
        <f t="shared" si="12"/>
        <v>-1</v>
      </c>
      <c r="F308" s="287" t="str">
        <f t="shared" si="13"/>
        <v>是</v>
      </c>
      <c r="G308" s="270" t="str">
        <f t="shared" si="14"/>
        <v>项</v>
      </c>
    </row>
    <row r="309" s="270" customFormat="1" ht="38" hidden="1" customHeight="1" spans="1:7">
      <c r="A309" s="295" t="s">
        <v>1763</v>
      </c>
      <c r="B309" s="297" t="s">
        <v>1764</v>
      </c>
      <c r="C309" s="298"/>
      <c r="D309" s="298"/>
      <c r="E309" s="338">
        <f t="shared" si="12"/>
        <v>0</v>
      </c>
      <c r="F309" s="287" t="str">
        <f t="shared" si="13"/>
        <v>否</v>
      </c>
      <c r="G309" s="270" t="str">
        <f t="shared" si="14"/>
        <v>项</v>
      </c>
    </row>
    <row r="310" s="270" customFormat="1" ht="38" customHeight="1" spans="1:7">
      <c r="A310" s="295" t="s">
        <v>1765</v>
      </c>
      <c r="B310" s="297" t="s">
        <v>1766</v>
      </c>
      <c r="C310" s="298">
        <v>43</v>
      </c>
      <c r="D310" s="298"/>
      <c r="E310" s="338">
        <f t="shared" si="12"/>
        <v>-1</v>
      </c>
      <c r="F310" s="287" t="str">
        <f t="shared" si="13"/>
        <v>是</v>
      </c>
      <c r="G310" s="270" t="str">
        <f t="shared" si="14"/>
        <v>项</v>
      </c>
    </row>
    <row r="311" s="270" customFormat="1" ht="38" customHeight="1" spans="1:7">
      <c r="A311" s="295" t="s">
        <v>1767</v>
      </c>
      <c r="B311" s="297" t="s">
        <v>1768</v>
      </c>
      <c r="C311" s="298">
        <v>363</v>
      </c>
      <c r="D311" s="298">
        <v>1245</v>
      </c>
      <c r="E311" s="338">
        <f t="shared" si="12"/>
        <v>2.43</v>
      </c>
      <c r="F311" s="287" t="str">
        <f t="shared" si="13"/>
        <v>是</v>
      </c>
      <c r="G311" s="270" t="str">
        <f t="shared" si="14"/>
        <v>项</v>
      </c>
    </row>
    <row r="312" s="270" customFormat="1" ht="38" customHeight="1" spans="1:7">
      <c r="A312" s="295" t="s">
        <v>1769</v>
      </c>
      <c r="B312" s="297" t="s">
        <v>1770</v>
      </c>
      <c r="C312" s="298">
        <v>779</v>
      </c>
      <c r="D312" s="298">
        <v>580</v>
      </c>
      <c r="E312" s="338">
        <f t="shared" si="12"/>
        <v>-0.255</v>
      </c>
      <c r="F312" s="287" t="str">
        <f t="shared" si="13"/>
        <v>是</v>
      </c>
      <c r="G312" s="270" t="str">
        <f t="shared" si="14"/>
        <v>项</v>
      </c>
    </row>
    <row r="313" s="270" customFormat="1" ht="38" customHeight="1" spans="1:7">
      <c r="A313" s="304" t="s">
        <v>1771</v>
      </c>
      <c r="B313" s="284" t="s">
        <v>1772</v>
      </c>
      <c r="C313" s="285">
        <f>SUM(C314,C327)</f>
        <v>400</v>
      </c>
      <c r="D313" s="285">
        <f>SUM(D314,D327)</f>
        <v>1100</v>
      </c>
      <c r="E313" s="334">
        <f t="shared" si="12"/>
        <v>1.75</v>
      </c>
      <c r="F313" s="287" t="str">
        <f t="shared" si="13"/>
        <v>是</v>
      </c>
      <c r="G313" s="270" t="str">
        <f t="shared" si="14"/>
        <v>类</v>
      </c>
    </row>
    <row r="314" s="270" customFormat="1" ht="38" customHeight="1" spans="1:7">
      <c r="A314" s="302" t="s">
        <v>1773</v>
      </c>
      <c r="B314" s="296" t="s">
        <v>1774</v>
      </c>
      <c r="C314" s="205">
        <f>SUM(C315:C326)</f>
        <v>400</v>
      </c>
      <c r="D314" s="205">
        <f>SUM(D315:D326)</f>
        <v>1100</v>
      </c>
      <c r="E314" s="338">
        <f t="shared" si="12"/>
        <v>1.75</v>
      </c>
      <c r="F314" s="287" t="str">
        <f t="shared" si="13"/>
        <v>是</v>
      </c>
      <c r="G314" s="270" t="str">
        <f t="shared" si="14"/>
        <v>款</v>
      </c>
    </row>
    <row r="315" s="270" customFormat="1" ht="38" hidden="1" customHeight="1" spans="1:7">
      <c r="A315" s="302" t="s">
        <v>1775</v>
      </c>
      <c r="B315" s="297" t="s">
        <v>1776</v>
      </c>
      <c r="C315" s="298"/>
      <c r="D315" s="298"/>
      <c r="E315" s="338">
        <f t="shared" si="12"/>
        <v>0</v>
      </c>
      <c r="F315" s="287" t="str">
        <f t="shared" si="13"/>
        <v>否</v>
      </c>
      <c r="G315" s="270" t="str">
        <f t="shared" si="14"/>
        <v>项</v>
      </c>
    </row>
    <row r="316" s="270" customFormat="1" ht="38" hidden="1" customHeight="1" spans="1:7">
      <c r="A316" s="302" t="s">
        <v>1777</v>
      </c>
      <c r="B316" s="297" t="s">
        <v>1778</v>
      </c>
      <c r="C316" s="298"/>
      <c r="D316" s="298"/>
      <c r="E316" s="338">
        <f t="shared" si="12"/>
        <v>0</v>
      </c>
      <c r="F316" s="287" t="str">
        <f t="shared" si="13"/>
        <v>否</v>
      </c>
      <c r="G316" s="270" t="str">
        <f t="shared" si="14"/>
        <v>项</v>
      </c>
    </row>
    <row r="317" s="270" customFormat="1" ht="38" hidden="1" customHeight="1" spans="1:7">
      <c r="A317" s="302" t="s">
        <v>1779</v>
      </c>
      <c r="B317" s="297" t="s">
        <v>1780</v>
      </c>
      <c r="C317" s="298"/>
      <c r="D317" s="298"/>
      <c r="E317" s="338">
        <f t="shared" si="12"/>
        <v>0</v>
      </c>
      <c r="F317" s="287" t="str">
        <f t="shared" si="13"/>
        <v>否</v>
      </c>
      <c r="G317" s="270" t="str">
        <f t="shared" si="14"/>
        <v>项</v>
      </c>
    </row>
    <row r="318" s="270" customFormat="1" ht="38" hidden="1" customHeight="1" spans="1:7">
      <c r="A318" s="302" t="s">
        <v>1781</v>
      </c>
      <c r="B318" s="297" t="s">
        <v>1782</v>
      </c>
      <c r="C318" s="298"/>
      <c r="D318" s="298"/>
      <c r="E318" s="338">
        <f t="shared" si="12"/>
        <v>0</v>
      </c>
      <c r="F318" s="287" t="str">
        <f t="shared" si="13"/>
        <v>否</v>
      </c>
      <c r="G318" s="270" t="str">
        <f t="shared" si="14"/>
        <v>项</v>
      </c>
    </row>
    <row r="319" s="270" customFormat="1" ht="38" hidden="1" customHeight="1" spans="1:7">
      <c r="A319" s="302" t="s">
        <v>1783</v>
      </c>
      <c r="B319" s="297" t="s">
        <v>1784</v>
      </c>
      <c r="C319" s="298"/>
      <c r="D319" s="298"/>
      <c r="E319" s="338">
        <f t="shared" si="12"/>
        <v>0</v>
      </c>
      <c r="F319" s="287" t="str">
        <f t="shared" si="13"/>
        <v>否</v>
      </c>
      <c r="G319" s="270" t="str">
        <f t="shared" si="14"/>
        <v>项</v>
      </c>
    </row>
    <row r="320" s="270" customFormat="1" ht="38" hidden="1" customHeight="1" spans="1:7">
      <c r="A320" s="302" t="s">
        <v>1785</v>
      </c>
      <c r="B320" s="297" t="s">
        <v>1786</v>
      </c>
      <c r="C320" s="298"/>
      <c r="D320" s="298"/>
      <c r="E320" s="338">
        <f t="shared" si="12"/>
        <v>0</v>
      </c>
      <c r="F320" s="287" t="str">
        <f t="shared" si="13"/>
        <v>否</v>
      </c>
      <c r="G320" s="270" t="str">
        <f t="shared" si="14"/>
        <v>项</v>
      </c>
    </row>
    <row r="321" s="270" customFormat="1" ht="38" hidden="1" customHeight="1" spans="1:7">
      <c r="A321" s="302" t="s">
        <v>1787</v>
      </c>
      <c r="B321" s="297" t="s">
        <v>1788</v>
      </c>
      <c r="C321" s="298"/>
      <c r="D321" s="298"/>
      <c r="E321" s="338">
        <f t="shared" si="12"/>
        <v>0</v>
      </c>
      <c r="F321" s="287" t="str">
        <f t="shared" si="13"/>
        <v>否</v>
      </c>
      <c r="G321" s="270" t="str">
        <f t="shared" si="14"/>
        <v>项</v>
      </c>
    </row>
    <row r="322" s="270" customFormat="1" ht="38" hidden="1" customHeight="1" spans="1:7">
      <c r="A322" s="302" t="s">
        <v>1789</v>
      </c>
      <c r="B322" s="297" t="s">
        <v>1790</v>
      </c>
      <c r="C322" s="298"/>
      <c r="D322" s="298"/>
      <c r="E322" s="338">
        <f t="shared" si="12"/>
        <v>0</v>
      </c>
      <c r="F322" s="287" t="str">
        <f t="shared" si="13"/>
        <v>否</v>
      </c>
      <c r="G322" s="270" t="str">
        <f t="shared" si="14"/>
        <v>项</v>
      </c>
    </row>
    <row r="323" s="270" customFormat="1" ht="38" hidden="1" customHeight="1" spans="1:7">
      <c r="A323" s="302" t="s">
        <v>1791</v>
      </c>
      <c r="B323" s="297" t="s">
        <v>1792</v>
      </c>
      <c r="C323" s="298"/>
      <c r="D323" s="298"/>
      <c r="E323" s="338">
        <f t="shared" si="12"/>
        <v>0</v>
      </c>
      <c r="F323" s="287" t="str">
        <f t="shared" si="13"/>
        <v>否</v>
      </c>
      <c r="G323" s="270" t="str">
        <f t="shared" si="14"/>
        <v>项</v>
      </c>
    </row>
    <row r="324" s="270" customFormat="1" ht="38" customHeight="1" spans="1:7">
      <c r="A324" s="302" t="s">
        <v>1793</v>
      </c>
      <c r="B324" s="297" t="s">
        <v>1794</v>
      </c>
      <c r="C324" s="298">
        <v>400</v>
      </c>
      <c r="D324" s="298">
        <v>1100</v>
      </c>
      <c r="E324" s="338">
        <f t="shared" ref="E324:E335" si="15">IF(C324&lt;0,"",IFERROR(D324/C324-1,0))</f>
        <v>1.75</v>
      </c>
      <c r="F324" s="287" t="str">
        <f t="shared" ref="F324:F342" si="16">IF(LEN(A324)=3,"是",IF(B324&lt;&gt;"",IF(SUM(C324:D324)&lt;&gt;0,"是","否"),"是"))</f>
        <v>是</v>
      </c>
      <c r="G324" s="270" t="str">
        <f t="shared" ref="G324:G333" si="17">IF(LEN(A324)=3,"类",IF(LEN(A324)=5,"款","项"))</f>
        <v>项</v>
      </c>
    </row>
    <row r="325" s="270" customFormat="1" ht="38" hidden="1" customHeight="1" spans="1:7">
      <c r="A325" s="302" t="s">
        <v>1795</v>
      </c>
      <c r="B325" s="297" t="s">
        <v>1796</v>
      </c>
      <c r="C325" s="298"/>
      <c r="D325" s="298"/>
      <c r="E325" s="338">
        <f t="shared" si="15"/>
        <v>0</v>
      </c>
      <c r="F325" s="287" t="str">
        <f t="shared" si="16"/>
        <v>否</v>
      </c>
      <c r="G325" s="270" t="str">
        <f t="shared" si="17"/>
        <v>项</v>
      </c>
    </row>
    <row r="326" s="270" customFormat="1" ht="38" hidden="1" customHeight="1" spans="1:7">
      <c r="A326" s="302" t="s">
        <v>1797</v>
      </c>
      <c r="B326" s="297" t="s">
        <v>1798</v>
      </c>
      <c r="C326" s="298"/>
      <c r="D326" s="298"/>
      <c r="E326" s="338">
        <f t="shared" si="15"/>
        <v>0</v>
      </c>
      <c r="F326" s="287" t="str">
        <f t="shared" si="16"/>
        <v>否</v>
      </c>
      <c r="G326" s="270" t="str">
        <f t="shared" si="17"/>
        <v>项</v>
      </c>
    </row>
    <row r="327" s="270" customFormat="1" ht="38" hidden="1" customHeight="1" spans="1:7">
      <c r="A327" s="302" t="s">
        <v>1799</v>
      </c>
      <c r="B327" s="296" t="s">
        <v>1800</v>
      </c>
      <c r="C327" s="205">
        <f>SUM(C328:C333)</f>
        <v>0</v>
      </c>
      <c r="D327" s="205">
        <f>SUM(D328:D333)</f>
        <v>0</v>
      </c>
      <c r="E327" s="338">
        <f t="shared" si="15"/>
        <v>0</v>
      </c>
      <c r="F327" s="287" t="str">
        <f t="shared" si="16"/>
        <v>否</v>
      </c>
      <c r="G327" s="270" t="str">
        <f t="shared" si="17"/>
        <v>款</v>
      </c>
    </row>
    <row r="328" s="270" customFormat="1" ht="38" hidden="1" customHeight="1" spans="1:7">
      <c r="A328" s="302" t="s">
        <v>1801</v>
      </c>
      <c r="B328" s="297" t="s">
        <v>883</v>
      </c>
      <c r="C328" s="298"/>
      <c r="D328" s="298"/>
      <c r="E328" s="338">
        <f t="shared" si="15"/>
        <v>0</v>
      </c>
      <c r="F328" s="287" t="str">
        <f t="shared" si="16"/>
        <v>否</v>
      </c>
      <c r="G328" s="270" t="str">
        <f t="shared" si="17"/>
        <v>项</v>
      </c>
    </row>
    <row r="329" s="270" customFormat="1" ht="38" hidden="1" customHeight="1" spans="1:7">
      <c r="A329" s="302" t="s">
        <v>1802</v>
      </c>
      <c r="B329" s="297" t="s">
        <v>921</v>
      </c>
      <c r="C329" s="298"/>
      <c r="D329" s="298"/>
      <c r="E329" s="338">
        <f t="shared" si="15"/>
        <v>0</v>
      </c>
      <c r="F329" s="287" t="str">
        <f t="shared" si="16"/>
        <v>否</v>
      </c>
      <c r="G329" s="270" t="str">
        <f t="shared" si="17"/>
        <v>项</v>
      </c>
    </row>
    <row r="330" s="270" customFormat="1" ht="38" hidden="1" customHeight="1" spans="1:7">
      <c r="A330" s="302" t="s">
        <v>1803</v>
      </c>
      <c r="B330" s="297" t="s">
        <v>1804</v>
      </c>
      <c r="C330" s="298"/>
      <c r="D330" s="298"/>
      <c r="E330" s="338">
        <f t="shared" si="15"/>
        <v>0</v>
      </c>
      <c r="F330" s="287" t="str">
        <f t="shared" si="16"/>
        <v>否</v>
      </c>
      <c r="G330" s="270" t="str">
        <f t="shared" si="17"/>
        <v>项</v>
      </c>
    </row>
    <row r="331" s="270" customFormat="1" ht="38" hidden="1" customHeight="1" spans="1:7">
      <c r="A331" s="302" t="s">
        <v>1805</v>
      </c>
      <c r="B331" s="297" t="s">
        <v>1806</v>
      </c>
      <c r="C331" s="298"/>
      <c r="D331" s="298"/>
      <c r="E331" s="338">
        <f t="shared" si="15"/>
        <v>0</v>
      </c>
      <c r="F331" s="287" t="str">
        <f t="shared" si="16"/>
        <v>否</v>
      </c>
      <c r="G331" s="270" t="str">
        <f t="shared" si="17"/>
        <v>项</v>
      </c>
    </row>
    <row r="332" s="270" customFormat="1" ht="38" hidden="1" customHeight="1" spans="1:7">
      <c r="A332" s="302" t="s">
        <v>1807</v>
      </c>
      <c r="B332" s="297" t="s">
        <v>1808</v>
      </c>
      <c r="C332" s="298"/>
      <c r="D332" s="298"/>
      <c r="E332" s="338">
        <f t="shared" si="15"/>
        <v>0</v>
      </c>
      <c r="F332" s="287" t="str">
        <f t="shared" si="16"/>
        <v>否</v>
      </c>
      <c r="G332" s="270" t="str">
        <f t="shared" si="17"/>
        <v>项</v>
      </c>
    </row>
    <row r="333" s="270" customFormat="1" ht="38" hidden="1" customHeight="1" spans="1:7">
      <c r="A333" s="302" t="s">
        <v>1809</v>
      </c>
      <c r="B333" s="297" t="s">
        <v>1810</v>
      </c>
      <c r="C333" s="298"/>
      <c r="D333" s="298"/>
      <c r="E333" s="338">
        <f t="shared" si="15"/>
        <v>0</v>
      </c>
      <c r="F333" s="287" t="str">
        <f t="shared" si="16"/>
        <v>否</v>
      </c>
      <c r="G333" s="270" t="str">
        <f t="shared" si="17"/>
        <v>项</v>
      </c>
    </row>
    <row r="334" s="270" customFormat="1" ht="38" customHeight="1" spans="1:6">
      <c r="A334" s="294"/>
      <c r="B334" s="284"/>
      <c r="C334" s="205"/>
      <c r="D334" s="205"/>
      <c r="E334" s="334">
        <f t="shared" si="15"/>
        <v>0</v>
      </c>
      <c r="F334" s="287" t="str">
        <f t="shared" si="16"/>
        <v>是</v>
      </c>
    </row>
    <row r="335" s="270" customFormat="1" ht="38" customHeight="1" spans="1:6">
      <c r="A335" s="308"/>
      <c r="B335" s="340" t="s">
        <v>1811</v>
      </c>
      <c r="C335" s="285">
        <f>SUM(C4,C11,C19,C42,C47,C54,C70,C131,C170,C220,C229,C233,C237,C241,C246,C278,C296,C313)</f>
        <v>995703</v>
      </c>
      <c r="D335" s="285">
        <f>SUM(D4,D11,D19,D42,D47,D54,D70,D131,D170,D220,D229,D233,D237,D241,D246,D278,D296,D313)</f>
        <v>706949</v>
      </c>
      <c r="E335" s="334">
        <f t="shared" si="15"/>
        <v>-0.29</v>
      </c>
      <c r="F335" s="287" t="str">
        <f t="shared" si="16"/>
        <v>是</v>
      </c>
    </row>
    <row r="336" s="270" customFormat="1" ht="38" customHeight="1" spans="1:6">
      <c r="A336" s="362" t="s">
        <v>1812</v>
      </c>
      <c r="B336" s="312" t="s">
        <v>95</v>
      </c>
      <c r="C336" s="363">
        <f>C337+C340</f>
        <v>148002</v>
      </c>
      <c r="D336" s="363">
        <f>D337+D340</f>
        <v>53967</v>
      </c>
      <c r="E336" s="364"/>
      <c r="F336" s="287" t="str">
        <f t="shared" si="16"/>
        <v>是</v>
      </c>
    </row>
    <row r="337" s="270" customFormat="1" ht="38" customHeight="1" spans="1:6">
      <c r="A337" s="365" t="s">
        <v>1813</v>
      </c>
      <c r="B337" s="313" t="s">
        <v>1814</v>
      </c>
      <c r="C337" s="301">
        <f>SUM(C338:C339)</f>
        <v>8836</v>
      </c>
      <c r="D337" s="301">
        <f>SUM(D338:D339)</f>
        <v>9000</v>
      </c>
      <c r="E337" s="366"/>
      <c r="F337" s="287" t="str">
        <f t="shared" si="16"/>
        <v>是</v>
      </c>
    </row>
    <row r="338" s="270" customFormat="1" ht="38" customHeight="1" spans="1:7">
      <c r="A338" s="367" t="s">
        <v>1815</v>
      </c>
      <c r="B338" s="313" t="s">
        <v>1816</v>
      </c>
      <c r="C338" s="301">
        <v>8836</v>
      </c>
      <c r="D338" s="298">
        <v>9000</v>
      </c>
      <c r="E338" s="366"/>
      <c r="F338" s="287" t="str">
        <f t="shared" si="16"/>
        <v>是</v>
      </c>
      <c r="G338" s="263"/>
    </row>
    <row r="339" s="270" customFormat="1" ht="38" hidden="1" customHeight="1" spans="1:7">
      <c r="A339" s="367" t="s">
        <v>1817</v>
      </c>
      <c r="B339" s="316" t="s">
        <v>1818</v>
      </c>
      <c r="C339" s="368"/>
      <c r="D339" s="369"/>
      <c r="E339" s="370"/>
      <c r="F339" s="287" t="str">
        <f t="shared" si="16"/>
        <v>否</v>
      </c>
      <c r="G339" s="263"/>
    </row>
    <row r="340" ht="38" customHeight="1" spans="1:6">
      <c r="A340" s="365" t="s">
        <v>1819</v>
      </c>
      <c r="B340" s="313" t="s">
        <v>1820</v>
      </c>
      <c r="C340" s="301">
        <v>139166</v>
      </c>
      <c r="D340" s="298">
        <v>44967</v>
      </c>
      <c r="E340" s="366"/>
      <c r="F340" s="287" t="str">
        <f t="shared" si="16"/>
        <v>是</v>
      </c>
    </row>
    <row r="341" ht="38" customHeight="1" spans="1:6">
      <c r="A341" s="365" t="s">
        <v>1821</v>
      </c>
      <c r="B341" s="318" t="s">
        <v>1822</v>
      </c>
      <c r="C341" s="363">
        <v>760400</v>
      </c>
      <c r="D341" s="299">
        <v>107600</v>
      </c>
      <c r="E341" s="366"/>
      <c r="F341" s="287" t="str">
        <f t="shared" si="16"/>
        <v>是</v>
      </c>
    </row>
    <row r="342" ht="38" customHeight="1" spans="1:6">
      <c r="A342" s="365" t="s">
        <v>1823</v>
      </c>
      <c r="B342" s="318" t="s">
        <v>101</v>
      </c>
      <c r="C342" s="285">
        <v>172789</v>
      </c>
      <c r="D342" s="285"/>
      <c r="E342" s="366"/>
      <c r="F342" s="287" t="str">
        <f t="shared" si="16"/>
        <v>是</v>
      </c>
    </row>
    <row r="343" ht="38" customHeight="1" spans="1:6">
      <c r="A343" s="371"/>
      <c r="B343" s="320" t="s">
        <v>102</v>
      </c>
      <c r="C343" s="363">
        <f>C335+C336+C341+C342</f>
        <v>2076894</v>
      </c>
      <c r="D343" s="363">
        <f>D335+D336+D341+D342</f>
        <v>868516</v>
      </c>
      <c r="E343" s="364"/>
      <c r="F343" s="287" t="s">
        <v>1824</v>
      </c>
    </row>
    <row r="344" spans="3:3">
      <c r="C344" s="372"/>
    </row>
    <row r="346" spans="3:3">
      <c r="C346" s="372"/>
    </row>
    <row r="348" spans="3:3">
      <c r="C348" s="372"/>
    </row>
    <row r="349" spans="3:3">
      <c r="C349" s="372"/>
    </row>
    <row r="351" spans="3:3">
      <c r="C351" s="372"/>
    </row>
    <row r="352" spans="3:3">
      <c r="C352" s="372"/>
    </row>
    <row r="353" spans="3:3">
      <c r="C353" s="372"/>
    </row>
    <row r="354" spans="3:3">
      <c r="C354" s="372"/>
    </row>
    <row r="356" spans="3:3">
      <c r="C356" s="372"/>
    </row>
  </sheetData>
  <autoFilter xmlns:etc="http://www.wps.cn/officeDocument/2017/etCustomData" ref="A3:XFD343" etc:filterBottomFollowUsedRange="0">
    <filterColumn colId="5">
      <customFilters>
        <customFilter operator="equal" val="是"/>
      </customFilters>
    </filterColumn>
    <extLst/>
  </autoFilter>
  <mergeCells count="1">
    <mergeCell ref="B1:E1"/>
  </mergeCells>
  <conditionalFormatting sqref="B341">
    <cfRule type="expression" dxfId="1" priority="4" stopIfTrue="1">
      <formula>"len($A:$A)=3"</formula>
    </cfRule>
  </conditionalFormatting>
  <conditionalFormatting sqref="C341">
    <cfRule type="expression" dxfId="1" priority="3" stopIfTrue="1">
      <formula>"len($A:$A)=3"</formula>
    </cfRule>
  </conditionalFormatting>
  <conditionalFormatting sqref="D341">
    <cfRule type="expression" dxfId="1" priority="2" stopIfTrue="1">
      <formula>"len($A:$A)=3"</formula>
    </cfRule>
  </conditionalFormatting>
  <conditionalFormatting sqref="B342">
    <cfRule type="expression" dxfId="1" priority="1"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11">
    <tabColor rgb="FF00B0F0"/>
  </sheetPr>
  <dimension ref="A1:F37"/>
  <sheetViews>
    <sheetView showGridLines="0" showZeros="0" workbookViewId="0">
      <pane ySplit="3" topLeftCell="A11" activePane="bottomLeft" state="frozen"/>
      <selection/>
      <selection pane="bottomLeft" activeCell="B17" sqref="B17"/>
    </sheetView>
  </sheetViews>
  <sheetFormatPr defaultColWidth="9" defaultRowHeight="14.25" outlineLevelCol="5"/>
  <cols>
    <col min="1" max="1" width="15" style="160" hidden="1" customWidth="1"/>
    <col min="2" max="2" width="50.75" style="160" customWidth="1"/>
    <col min="3" max="4" width="20.6333333333333" style="160" customWidth="1"/>
    <col min="5" max="5" width="20.6333333333333" style="324" customWidth="1"/>
    <col min="6" max="6" width="3.75" style="160" hidden="1" customWidth="1"/>
    <col min="7" max="16384" width="9" style="160"/>
  </cols>
  <sheetData>
    <row r="1" ht="45" customHeight="1" spans="1:6">
      <c r="A1" s="162"/>
      <c r="B1" s="271" t="s">
        <v>1825</v>
      </c>
      <c r="C1" s="271"/>
      <c r="D1" s="271"/>
      <c r="E1" s="271"/>
      <c r="F1" s="162"/>
    </row>
    <row r="2" s="322" customFormat="1" ht="20.1" customHeight="1" spans="1:6">
      <c r="A2" s="325"/>
      <c r="B2" s="326"/>
      <c r="C2" s="327"/>
      <c r="D2" s="326"/>
      <c r="E2" s="328" t="s">
        <v>1</v>
      </c>
      <c r="F2" s="325"/>
    </row>
    <row r="3" s="323" customFormat="1" ht="45" customHeight="1" spans="1:6">
      <c r="A3" s="329" t="s">
        <v>2</v>
      </c>
      <c r="B3" s="330" t="s">
        <v>3</v>
      </c>
      <c r="C3" s="279" t="s">
        <v>4</v>
      </c>
      <c r="D3" s="279" t="s">
        <v>5</v>
      </c>
      <c r="E3" s="280" t="s">
        <v>6</v>
      </c>
      <c r="F3" s="331" t="s">
        <v>7</v>
      </c>
    </row>
    <row r="4" s="323" customFormat="1" ht="36" customHeight="1" spans="1:6">
      <c r="A4" s="305" t="s">
        <v>1271</v>
      </c>
      <c r="B4" s="332" t="s">
        <v>1272</v>
      </c>
      <c r="C4" s="333"/>
      <c r="D4" s="333"/>
      <c r="E4" s="334">
        <f t="shared" ref="E4:E23" si="0">IF(C4&lt;0,"",IFERROR(D4/C4-1,0))</f>
        <v>0</v>
      </c>
      <c r="F4" s="335" t="str">
        <f t="shared" ref="F4:F29" si="1">IF(LEN(A4)=7,"是",IF(B4&lt;&gt;"",IF(SUM(C4:D4)&lt;&gt;0,"是","否"),"是"))</f>
        <v>是</v>
      </c>
    </row>
    <row r="5" ht="36" customHeight="1" spans="1:6">
      <c r="A5" s="305" t="s">
        <v>1273</v>
      </c>
      <c r="B5" s="332" t="s">
        <v>1274</v>
      </c>
      <c r="C5" s="333"/>
      <c r="D5" s="333"/>
      <c r="E5" s="334">
        <f t="shared" si="0"/>
        <v>0</v>
      </c>
      <c r="F5" s="335" t="str">
        <f t="shared" si="1"/>
        <v>是</v>
      </c>
    </row>
    <row r="6" ht="36" customHeight="1" spans="1:6">
      <c r="A6" s="305" t="s">
        <v>1275</v>
      </c>
      <c r="B6" s="332" t="s">
        <v>1276</v>
      </c>
      <c r="C6" s="333"/>
      <c r="D6" s="333"/>
      <c r="E6" s="334">
        <f t="shared" si="0"/>
        <v>0</v>
      </c>
      <c r="F6" s="335" t="str">
        <f t="shared" si="1"/>
        <v>是</v>
      </c>
    </row>
    <row r="7" ht="36" customHeight="1" spans="1:6">
      <c r="A7" s="305" t="s">
        <v>1277</v>
      </c>
      <c r="B7" s="332" t="s">
        <v>1278</v>
      </c>
      <c r="C7" s="333"/>
      <c r="D7" s="333"/>
      <c r="E7" s="334">
        <f t="shared" si="0"/>
        <v>0</v>
      </c>
      <c r="F7" s="335" t="str">
        <f t="shared" si="1"/>
        <v>是</v>
      </c>
    </row>
    <row r="8" ht="36" customHeight="1" spans="1:6">
      <c r="A8" s="305" t="s">
        <v>1279</v>
      </c>
      <c r="B8" s="332" t="s">
        <v>1280</v>
      </c>
      <c r="C8" s="333">
        <f>SUM(C9:C13)</f>
        <v>19255</v>
      </c>
      <c r="D8" s="333">
        <f>SUM(D9:D13)</f>
        <v>159704</v>
      </c>
      <c r="E8" s="334">
        <f t="shared" si="0"/>
        <v>7.294</v>
      </c>
      <c r="F8" s="335" t="str">
        <f t="shared" si="1"/>
        <v>是</v>
      </c>
    </row>
    <row r="9" ht="36" customHeight="1" spans="1:6">
      <c r="A9" s="305" t="s">
        <v>1281</v>
      </c>
      <c r="B9" s="336" t="s">
        <v>1282</v>
      </c>
      <c r="C9" s="337">
        <v>13296</v>
      </c>
      <c r="D9" s="337">
        <v>145747</v>
      </c>
      <c r="E9" s="338">
        <f t="shared" si="0"/>
        <v>9.962</v>
      </c>
      <c r="F9" s="335" t="str">
        <f t="shared" si="1"/>
        <v>是</v>
      </c>
    </row>
    <row r="10" ht="36" customHeight="1" spans="1:6">
      <c r="A10" s="305" t="s">
        <v>1283</v>
      </c>
      <c r="B10" s="336" t="s">
        <v>1284</v>
      </c>
      <c r="C10" s="337">
        <v>1476</v>
      </c>
      <c r="D10" s="337">
        <v>6897</v>
      </c>
      <c r="E10" s="338">
        <f t="shared" si="0"/>
        <v>3.673</v>
      </c>
      <c r="F10" s="335" t="str">
        <f t="shared" si="1"/>
        <v>是</v>
      </c>
    </row>
    <row r="11" ht="36" customHeight="1" spans="1:6">
      <c r="A11" s="305" t="s">
        <v>1285</v>
      </c>
      <c r="B11" s="336" t="s">
        <v>1286</v>
      </c>
      <c r="C11" s="337">
        <v>3088</v>
      </c>
      <c r="D11" s="337">
        <v>5560</v>
      </c>
      <c r="E11" s="338">
        <f t="shared" si="0"/>
        <v>0.801</v>
      </c>
      <c r="F11" s="153" t="str">
        <f t="shared" si="1"/>
        <v>是</v>
      </c>
    </row>
    <row r="12" ht="36" hidden="1" customHeight="1" spans="1:6">
      <c r="A12" s="305" t="s">
        <v>1287</v>
      </c>
      <c r="B12" s="336" t="s">
        <v>1288</v>
      </c>
      <c r="C12" s="337"/>
      <c r="D12" s="337"/>
      <c r="E12" s="338">
        <f t="shared" si="0"/>
        <v>0</v>
      </c>
      <c r="F12" s="335" t="str">
        <f t="shared" si="1"/>
        <v>否</v>
      </c>
    </row>
    <row r="13" ht="36" customHeight="1" spans="1:6">
      <c r="A13" s="305" t="s">
        <v>1289</v>
      </c>
      <c r="B13" s="336" t="s">
        <v>1290</v>
      </c>
      <c r="C13" s="337">
        <v>1395</v>
      </c>
      <c r="D13" s="337">
        <v>1500</v>
      </c>
      <c r="E13" s="338">
        <f t="shared" si="0"/>
        <v>0.075</v>
      </c>
      <c r="F13" s="335" t="str">
        <f t="shared" si="1"/>
        <v>是</v>
      </c>
    </row>
    <row r="14" ht="36" customHeight="1" spans="1:6">
      <c r="A14" s="339" t="s">
        <v>1291</v>
      </c>
      <c r="B14" s="181" t="s">
        <v>1292</v>
      </c>
      <c r="C14" s="333"/>
      <c r="D14" s="333"/>
      <c r="E14" s="334">
        <f t="shared" si="0"/>
        <v>0</v>
      </c>
      <c r="F14" s="335" t="str">
        <f t="shared" si="1"/>
        <v>是</v>
      </c>
    </row>
    <row r="15" ht="36" customHeight="1" spans="1:6">
      <c r="A15" s="339" t="s">
        <v>1293</v>
      </c>
      <c r="B15" s="181" t="s">
        <v>1294</v>
      </c>
      <c r="C15" s="333">
        <f>SUM(C16:C17)</f>
        <v>10647</v>
      </c>
      <c r="D15" s="333">
        <f>SUM(D16:D17)</f>
        <v>10835</v>
      </c>
      <c r="E15" s="334">
        <f t="shared" si="0"/>
        <v>0.018</v>
      </c>
      <c r="F15" s="335" t="str">
        <f t="shared" si="1"/>
        <v>是</v>
      </c>
    </row>
    <row r="16" ht="36" customHeight="1" spans="1:6">
      <c r="A16" s="339" t="s">
        <v>1295</v>
      </c>
      <c r="B16" s="336" t="s">
        <v>1296</v>
      </c>
      <c r="C16" s="337">
        <v>4602</v>
      </c>
      <c r="D16" s="337">
        <v>4650</v>
      </c>
      <c r="E16" s="338">
        <f t="shared" si="0"/>
        <v>0.01</v>
      </c>
      <c r="F16" s="335" t="str">
        <f t="shared" si="1"/>
        <v>是</v>
      </c>
    </row>
    <row r="17" ht="36" customHeight="1" spans="1:6">
      <c r="A17" s="339" t="s">
        <v>1297</v>
      </c>
      <c r="B17" s="336" t="s">
        <v>1298</v>
      </c>
      <c r="C17" s="337">
        <v>6045</v>
      </c>
      <c r="D17" s="337">
        <v>6185</v>
      </c>
      <c r="E17" s="338">
        <f t="shared" si="0"/>
        <v>0.023</v>
      </c>
      <c r="F17" s="335" t="str">
        <f t="shared" si="1"/>
        <v>是</v>
      </c>
    </row>
    <row r="18" ht="36" customHeight="1" spans="1:6">
      <c r="A18" s="339" t="s">
        <v>1299</v>
      </c>
      <c r="B18" s="181" t="s">
        <v>1300</v>
      </c>
      <c r="C18" s="333"/>
      <c r="D18" s="333"/>
      <c r="E18" s="334">
        <f t="shared" si="0"/>
        <v>0</v>
      </c>
      <c r="F18" s="335" t="str">
        <f t="shared" si="1"/>
        <v>是</v>
      </c>
    </row>
    <row r="19" ht="36" customHeight="1" spans="1:6">
      <c r="A19" s="339" t="s">
        <v>1301</v>
      </c>
      <c r="B19" s="181" t="s">
        <v>1302</v>
      </c>
      <c r="C19" s="333">
        <v>2</v>
      </c>
      <c r="D19" s="333"/>
      <c r="E19" s="334">
        <f t="shared" si="0"/>
        <v>-1</v>
      </c>
      <c r="F19" s="335" t="str">
        <f t="shared" si="1"/>
        <v>是</v>
      </c>
    </row>
    <row r="20" ht="36" customHeight="1" spans="1:6">
      <c r="A20" s="339" t="s">
        <v>1303</v>
      </c>
      <c r="B20" s="181" t="s">
        <v>1304</v>
      </c>
      <c r="C20" s="333"/>
      <c r="D20" s="333"/>
      <c r="E20" s="334">
        <f t="shared" si="0"/>
        <v>0</v>
      </c>
      <c r="F20" s="335" t="str">
        <f t="shared" si="1"/>
        <v>是</v>
      </c>
    </row>
    <row r="21" ht="36" customHeight="1" spans="1:6">
      <c r="A21" s="305" t="s">
        <v>1305</v>
      </c>
      <c r="B21" s="332" t="s">
        <v>1306</v>
      </c>
      <c r="C21" s="333"/>
      <c r="D21" s="333"/>
      <c r="E21" s="334">
        <f t="shared" si="0"/>
        <v>0</v>
      </c>
      <c r="F21" s="335" t="str">
        <f t="shared" si="1"/>
        <v>是</v>
      </c>
    </row>
    <row r="22" ht="36" customHeight="1" spans="1:6">
      <c r="A22" s="305" t="s">
        <v>1307</v>
      </c>
      <c r="B22" s="332" t="s">
        <v>1308</v>
      </c>
      <c r="C22" s="333">
        <v>5891</v>
      </c>
      <c r="D22" s="333">
        <v>6000</v>
      </c>
      <c r="E22" s="334">
        <f t="shared" si="0"/>
        <v>0.019</v>
      </c>
      <c r="F22" s="335" t="str">
        <f t="shared" si="1"/>
        <v>是</v>
      </c>
    </row>
    <row r="23" ht="36" customHeight="1" spans="1:6">
      <c r="A23" s="305" t="s">
        <v>1309</v>
      </c>
      <c r="B23" s="332" t="s">
        <v>1310</v>
      </c>
      <c r="C23" s="333"/>
      <c r="D23" s="333"/>
      <c r="E23" s="334">
        <f t="shared" si="0"/>
        <v>0</v>
      </c>
      <c r="F23" s="335" t="str">
        <f t="shared" si="1"/>
        <v>是</v>
      </c>
    </row>
    <row r="24" ht="36" customHeight="1" spans="1:6">
      <c r="A24" s="305">
        <v>1030182</v>
      </c>
      <c r="B24" s="332" t="s">
        <v>1311</v>
      </c>
      <c r="C24" s="333"/>
      <c r="D24" s="333"/>
      <c r="E24" s="334"/>
      <c r="F24" s="335" t="str">
        <f t="shared" si="1"/>
        <v>是</v>
      </c>
    </row>
    <row r="25" ht="36" customHeight="1" spans="1:6">
      <c r="A25" s="305">
        <v>1030183</v>
      </c>
      <c r="B25" s="332" t="s">
        <v>1312</v>
      </c>
      <c r="C25" s="333"/>
      <c r="D25" s="333"/>
      <c r="E25" s="334"/>
      <c r="F25" s="335" t="str">
        <f t="shared" si="1"/>
        <v>是</v>
      </c>
    </row>
    <row r="26" ht="36" customHeight="1" spans="1:6">
      <c r="A26" s="305" t="s">
        <v>1313</v>
      </c>
      <c r="B26" s="332" t="s">
        <v>1314</v>
      </c>
      <c r="C26" s="333"/>
      <c r="D26" s="333"/>
      <c r="E26" s="334">
        <f t="shared" ref="E26:E29" si="2">IF(C26&lt;0,"",IFERROR(D26/C26-1,0))</f>
        <v>0</v>
      </c>
      <c r="F26" s="335" t="str">
        <f t="shared" si="1"/>
        <v>是</v>
      </c>
    </row>
    <row r="27" ht="36" customHeight="1" spans="1:6">
      <c r="A27" s="305" t="s">
        <v>1315</v>
      </c>
      <c r="B27" s="332" t="s">
        <v>1316</v>
      </c>
      <c r="C27" s="333">
        <v>48447</v>
      </c>
      <c r="D27" s="333">
        <v>3461</v>
      </c>
      <c r="E27" s="334">
        <f t="shared" si="2"/>
        <v>-0.929</v>
      </c>
      <c r="F27" s="335" t="str">
        <f t="shared" si="1"/>
        <v>是</v>
      </c>
    </row>
    <row r="28" ht="36" customHeight="1" spans="1:6">
      <c r="A28" s="305"/>
      <c r="B28" s="306"/>
      <c r="C28" s="337"/>
      <c r="D28" s="337"/>
      <c r="E28" s="334">
        <f t="shared" si="2"/>
        <v>0</v>
      </c>
      <c r="F28" s="153" t="str">
        <f t="shared" si="1"/>
        <v>是</v>
      </c>
    </row>
    <row r="29" ht="36" customHeight="1" spans="1:6">
      <c r="A29" s="308"/>
      <c r="B29" s="340" t="s">
        <v>1826</v>
      </c>
      <c r="C29" s="333">
        <f>SUM(C4,C5,C6,C7,C8,C14,C15,C18,C19,C20,C21,C22,C23,C26,C27)</f>
        <v>84242</v>
      </c>
      <c r="D29" s="333">
        <f>SUM(D4,D5,D6,D7,D8,D14,D15,D18,D19,D20,D21,D22,D23,D26,D27)</f>
        <v>180000</v>
      </c>
      <c r="E29" s="334">
        <f t="shared" si="2"/>
        <v>1.137</v>
      </c>
      <c r="F29" s="153" t="s">
        <v>1824</v>
      </c>
    </row>
    <row r="30" ht="36" customHeight="1" spans="1:6">
      <c r="A30" s="341">
        <v>110</v>
      </c>
      <c r="B30" s="342" t="s">
        <v>34</v>
      </c>
      <c r="C30" s="91">
        <f>C31+C34+C35+C36</f>
        <v>1428837</v>
      </c>
      <c r="D30" s="91">
        <f>D31+D34+D35+D36</f>
        <v>169360</v>
      </c>
      <c r="E30" s="343"/>
      <c r="F30" s="153" t="s">
        <v>1824</v>
      </c>
    </row>
    <row r="31" ht="36" customHeight="1" spans="1:6">
      <c r="A31" s="344">
        <v>11004</v>
      </c>
      <c r="B31" s="345" t="s">
        <v>1318</v>
      </c>
      <c r="C31" s="93">
        <f>SUM(C32:C33)</f>
        <v>137936</v>
      </c>
      <c r="D31" s="93">
        <f>SUM(D32:D33)</f>
        <v>69879</v>
      </c>
      <c r="E31" s="254"/>
      <c r="F31" s="335" t="str">
        <f t="shared" ref="F31:F36" si="3">IF(LEN(A31)=7,"是",IF(B31&lt;&gt;"",IF(SUM(C31:D31)&lt;&gt;0,"是","否"),"是"))</f>
        <v>是</v>
      </c>
    </row>
    <row r="32" ht="36" customHeight="1" spans="1:6">
      <c r="A32" s="346">
        <v>1100401</v>
      </c>
      <c r="B32" s="347" t="s">
        <v>1319</v>
      </c>
      <c r="C32" s="93">
        <v>127986</v>
      </c>
      <c r="D32" s="93">
        <v>59879</v>
      </c>
      <c r="E32" s="254"/>
      <c r="F32" s="335" t="str">
        <f t="shared" si="3"/>
        <v>是</v>
      </c>
    </row>
    <row r="33" ht="36" customHeight="1" spans="1:6">
      <c r="A33" s="346">
        <v>1100402</v>
      </c>
      <c r="B33" s="347" t="s">
        <v>1827</v>
      </c>
      <c r="C33" s="121">
        <v>9950</v>
      </c>
      <c r="D33" s="93">
        <v>10000</v>
      </c>
      <c r="E33" s="254"/>
      <c r="F33" s="335" t="str">
        <f t="shared" si="3"/>
        <v>是</v>
      </c>
    </row>
    <row r="34" ht="36" customHeight="1" spans="1:6">
      <c r="A34" s="346">
        <v>11008</v>
      </c>
      <c r="B34" s="347" t="s">
        <v>37</v>
      </c>
      <c r="C34" s="93">
        <v>6743</v>
      </c>
      <c r="D34" s="348">
        <v>3151</v>
      </c>
      <c r="E34" s="254"/>
      <c r="F34" s="335" t="str">
        <f t="shared" si="3"/>
        <v>是</v>
      </c>
    </row>
    <row r="35" ht="36" customHeight="1" spans="1:6">
      <c r="A35" s="349">
        <v>11009</v>
      </c>
      <c r="B35" s="350" t="s">
        <v>38</v>
      </c>
      <c r="C35" s="351">
        <v>92784</v>
      </c>
      <c r="D35" s="351">
        <v>0</v>
      </c>
      <c r="E35" s="352"/>
      <c r="F35" s="335" t="str">
        <f t="shared" si="3"/>
        <v>是</v>
      </c>
    </row>
    <row r="36" ht="36" customHeight="1" spans="1:6">
      <c r="A36" s="344">
        <v>11011</v>
      </c>
      <c r="B36" s="353" t="s">
        <v>1321</v>
      </c>
      <c r="C36" s="301">
        <v>1191374</v>
      </c>
      <c r="D36" s="298">
        <v>96330</v>
      </c>
      <c r="E36" s="354"/>
      <c r="F36" s="335" t="str">
        <f t="shared" si="3"/>
        <v>是</v>
      </c>
    </row>
    <row r="37" ht="36" customHeight="1" spans="1:6">
      <c r="A37" s="355"/>
      <c r="B37" s="356" t="s">
        <v>42</v>
      </c>
      <c r="C37" s="91">
        <f>SUM(C29:C30)</f>
        <v>1513079</v>
      </c>
      <c r="D37" s="91">
        <f>SUM(D29:D30)</f>
        <v>349360</v>
      </c>
      <c r="E37" s="343"/>
      <c r="F37" s="153" t="s">
        <v>1824</v>
      </c>
    </row>
  </sheetData>
  <autoFilter xmlns:etc="http://www.wps.cn/officeDocument/2017/etCustomData" ref="A3:F37" etc:filterBottomFollowUsedRange="0">
    <filterColumn colId="5">
      <customFilters>
        <customFilter operator="equal" val="是"/>
      </customFilters>
    </filterColumn>
    <extLst/>
  </autoFilter>
  <mergeCells count="1">
    <mergeCell ref="B1:E1"/>
  </mergeCells>
  <conditionalFormatting sqref="B31">
    <cfRule type="expression" dxfId="1" priority="1" stopIfTrue="1">
      <formula>"len($A:$A)=3"</formula>
    </cfRule>
  </conditionalFormatting>
  <conditionalFormatting sqref="B30 B32:B33">
    <cfRule type="expression" dxfId="1" priority="5" stopIfTrue="1">
      <formula>"len($A:$A)=3"</formula>
    </cfRule>
  </conditionalFormatting>
  <conditionalFormatting sqref="D30:D31 C30:C33">
    <cfRule type="expression" dxfId="1" priority="2"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12">
    <tabColor rgb="FF00B0F0"/>
  </sheetPr>
  <dimension ref="A1:G347"/>
  <sheetViews>
    <sheetView showGridLines="0" showZeros="0" tabSelected="1" workbookViewId="0">
      <pane ySplit="3" topLeftCell="A267" activePane="bottomLeft" state="frozen"/>
      <selection/>
      <selection pane="bottomLeft" activeCell="B274" sqref="B274"/>
    </sheetView>
  </sheetViews>
  <sheetFormatPr defaultColWidth="9" defaultRowHeight="14.25" outlineLevelCol="6"/>
  <cols>
    <col min="1" max="1" width="13.5" style="263" hidden="1" customWidth="1"/>
    <col min="2" max="2" width="50.75" style="263" customWidth="1"/>
    <col min="3" max="4" width="20.6333333333333" style="267" customWidth="1"/>
    <col min="5" max="5" width="20.6333333333333" style="268" customWidth="1"/>
    <col min="6" max="6" width="3.75" style="269" hidden="1" customWidth="1"/>
    <col min="7" max="7" width="9" style="263" hidden="1" customWidth="1"/>
    <col min="8" max="16384" width="9" style="263"/>
  </cols>
  <sheetData>
    <row r="1" s="263" customFormat="1" ht="45" customHeight="1" spans="1:7">
      <c r="A1" s="270"/>
      <c r="B1" s="271" t="s">
        <v>1828</v>
      </c>
      <c r="C1" s="271"/>
      <c r="D1" s="271"/>
      <c r="E1" s="271"/>
      <c r="F1" s="272"/>
      <c r="G1" s="270"/>
    </row>
    <row r="2" s="264" customFormat="1" ht="20.1" customHeight="1" spans="1:7">
      <c r="A2" s="273"/>
      <c r="B2" s="274"/>
      <c r="C2" s="274"/>
      <c r="D2" s="274"/>
      <c r="E2" s="275" t="s">
        <v>1</v>
      </c>
      <c r="F2" s="276"/>
      <c r="G2" s="273"/>
    </row>
    <row r="3" s="265" customFormat="1" ht="45" customHeight="1" spans="1:7">
      <c r="A3" s="277" t="s">
        <v>2</v>
      </c>
      <c r="B3" s="278" t="s">
        <v>3</v>
      </c>
      <c r="C3" s="279" t="s">
        <v>4</v>
      </c>
      <c r="D3" s="279" t="s">
        <v>5</v>
      </c>
      <c r="E3" s="280" t="s">
        <v>6</v>
      </c>
      <c r="F3" s="281" t="s">
        <v>7</v>
      </c>
      <c r="G3" s="282" t="s">
        <v>1829</v>
      </c>
    </row>
    <row r="4" s="263" customFormat="1" ht="36" customHeight="1" spans="1:7">
      <c r="A4" s="283">
        <v>205</v>
      </c>
      <c r="B4" s="284" t="s">
        <v>1323</v>
      </c>
      <c r="C4" s="285">
        <f>C5</f>
        <v>0</v>
      </c>
      <c r="D4" s="285">
        <f>D5</f>
        <v>0</v>
      </c>
      <c r="E4" s="286">
        <f t="shared" ref="E4:E67" si="0">IF(C4&lt;0,"",IFERROR(D4/C4-1,0))</f>
        <v>0</v>
      </c>
      <c r="F4" s="287" t="str">
        <f t="shared" ref="F4:F67" si="1">IF(LEN(A4)=3,"是",IF(B4&lt;&gt;"",IF(SUM(C4:D4)&lt;&gt;0,"是","否"),"是"))</f>
        <v>是</v>
      </c>
      <c r="G4" s="270" t="str">
        <f t="shared" ref="G4:G67" si="2">IF(LEN(A4)=3,"类",IF(LEN(A4)=5,"款","项"))</f>
        <v>类</v>
      </c>
    </row>
    <row r="5" s="263" customFormat="1" ht="36" hidden="1" customHeight="1" spans="1:7">
      <c r="A5" s="288">
        <v>20598</v>
      </c>
      <c r="B5" s="289" t="s">
        <v>1324</v>
      </c>
      <c r="C5" s="205">
        <f>SUM(C6:C10)</f>
        <v>0</v>
      </c>
      <c r="D5" s="205">
        <f>SUM(D6:D10)</f>
        <v>0</v>
      </c>
      <c r="E5" s="290">
        <f t="shared" si="0"/>
        <v>0</v>
      </c>
      <c r="F5" s="287" t="str">
        <f t="shared" si="1"/>
        <v>否</v>
      </c>
      <c r="G5" s="270" t="str">
        <f t="shared" si="2"/>
        <v>款</v>
      </c>
    </row>
    <row r="6" s="263" customFormat="1" ht="36" hidden="1" customHeight="1" spans="1:7">
      <c r="A6" s="288">
        <v>2059801</v>
      </c>
      <c r="B6" s="291" t="s">
        <v>1325</v>
      </c>
      <c r="C6" s="292"/>
      <c r="D6" s="293"/>
      <c r="E6" s="290">
        <f t="shared" si="0"/>
        <v>0</v>
      </c>
      <c r="F6" s="287" t="str">
        <f t="shared" si="1"/>
        <v>否</v>
      </c>
      <c r="G6" s="270" t="str">
        <f t="shared" si="2"/>
        <v>项</v>
      </c>
    </row>
    <row r="7" s="263" customFormat="1" ht="36" hidden="1" customHeight="1" spans="1:7">
      <c r="A7" s="288">
        <v>2059802</v>
      </c>
      <c r="B7" s="291" t="s">
        <v>1326</v>
      </c>
      <c r="C7" s="292"/>
      <c r="D7" s="293"/>
      <c r="E7" s="290">
        <f t="shared" si="0"/>
        <v>0</v>
      </c>
      <c r="F7" s="287" t="str">
        <f t="shared" si="1"/>
        <v>否</v>
      </c>
      <c r="G7" s="270" t="str">
        <f t="shared" si="2"/>
        <v>项</v>
      </c>
    </row>
    <row r="8" s="263" customFormat="1" ht="36" hidden="1" customHeight="1" spans="1:7">
      <c r="A8" s="288">
        <v>2059803</v>
      </c>
      <c r="B8" s="291" t="s">
        <v>1327</v>
      </c>
      <c r="C8" s="292"/>
      <c r="D8" s="293"/>
      <c r="E8" s="290">
        <f t="shared" si="0"/>
        <v>0</v>
      </c>
      <c r="F8" s="287" t="str">
        <f t="shared" si="1"/>
        <v>否</v>
      </c>
      <c r="G8" s="270" t="str">
        <f t="shared" si="2"/>
        <v>项</v>
      </c>
    </row>
    <row r="9" s="263" customFormat="1" ht="36" hidden="1" customHeight="1" spans="1:7">
      <c r="A9" s="288">
        <v>2059804</v>
      </c>
      <c r="B9" s="291" t="s">
        <v>1328</v>
      </c>
      <c r="C9" s="292"/>
      <c r="D9" s="293"/>
      <c r="E9" s="290">
        <f t="shared" si="0"/>
        <v>0</v>
      </c>
      <c r="F9" s="287" t="str">
        <f t="shared" si="1"/>
        <v>否</v>
      </c>
      <c r="G9" s="270" t="str">
        <f t="shared" si="2"/>
        <v>项</v>
      </c>
    </row>
    <row r="10" s="263" customFormat="1" ht="36" hidden="1" customHeight="1" spans="1:7">
      <c r="A10" s="288">
        <v>2059899</v>
      </c>
      <c r="B10" s="291" t="s">
        <v>1329</v>
      </c>
      <c r="C10" s="292"/>
      <c r="D10" s="293"/>
      <c r="E10" s="290">
        <f t="shared" si="0"/>
        <v>0</v>
      </c>
      <c r="F10" s="287" t="str">
        <f t="shared" si="1"/>
        <v>否</v>
      </c>
      <c r="G10" s="270" t="str">
        <f t="shared" si="2"/>
        <v>项</v>
      </c>
    </row>
    <row r="11" s="263" customFormat="1" ht="36" customHeight="1" spans="1:7">
      <c r="A11" s="283">
        <v>206</v>
      </c>
      <c r="B11" s="284" t="s">
        <v>1330</v>
      </c>
      <c r="C11" s="205">
        <f>C12</f>
        <v>0</v>
      </c>
      <c r="D11" s="205">
        <f>D12</f>
        <v>0</v>
      </c>
      <c r="E11" s="286">
        <f t="shared" si="0"/>
        <v>0</v>
      </c>
      <c r="F11" s="287" t="str">
        <f t="shared" si="1"/>
        <v>是</v>
      </c>
      <c r="G11" s="270" t="str">
        <f t="shared" si="2"/>
        <v>类</v>
      </c>
    </row>
    <row r="12" s="263" customFormat="1" ht="36" hidden="1" customHeight="1" spans="1:7">
      <c r="A12" s="288">
        <v>20698</v>
      </c>
      <c r="B12" s="289" t="s">
        <v>1324</v>
      </c>
      <c r="C12" s="205">
        <f>SUM(C13:C18)</f>
        <v>0</v>
      </c>
      <c r="D12" s="205">
        <f>SUM(D13:D18)</f>
        <v>0</v>
      </c>
      <c r="E12" s="290">
        <f t="shared" si="0"/>
        <v>0</v>
      </c>
      <c r="F12" s="287" t="str">
        <f t="shared" si="1"/>
        <v>否</v>
      </c>
      <c r="G12" s="270" t="str">
        <f t="shared" si="2"/>
        <v>款</v>
      </c>
    </row>
    <row r="13" s="263" customFormat="1" ht="36" hidden="1" customHeight="1" spans="1:7">
      <c r="A13" s="288">
        <v>2069801</v>
      </c>
      <c r="B13" s="291" t="s">
        <v>1331</v>
      </c>
      <c r="C13" s="292"/>
      <c r="D13" s="293"/>
      <c r="E13" s="290">
        <f t="shared" si="0"/>
        <v>0</v>
      </c>
      <c r="F13" s="287" t="str">
        <f t="shared" si="1"/>
        <v>否</v>
      </c>
      <c r="G13" s="270" t="str">
        <f t="shared" si="2"/>
        <v>项</v>
      </c>
    </row>
    <row r="14" s="263" customFormat="1" ht="36" hidden="1" customHeight="1" spans="1:7">
      <c r="A14" s="288">
        <v>2069802</v>
      </c>
      <c r="B14" s="291" t="s">
        <v>1332</v>
      </c>
      <c r="C14" s="292"/>
      <c r="D14" s="293"/>
      <c r="E14" s="290">
        <f t="shared" si="0"/>
        <v>0</v>
      </c>
      <c r="F14" s="287" t="str">
        <f t="shared" si="1"/>
        <v>否</v>
      </c>
      <c r="G14" s="270" t="str">
        <f t="shared" si="2"/>
        <v>项</v>
      </c>
    </row>
    <row r="15" s="263" customFormat="1" ht="36" hidden="1" customHeight="1" spans="1:7">
      <c r="A15" s="288">
        <v>2069803</v>
      </c>
      <c r="B15" s="291" t="s">
        <v>1333</v>
      </c>
      <c r="C15" s="292"/>
      <c r="D15" s="293"/>
      <c r="E15" s="290">
        <f t="shared" si="0"/>
        <v>0</v>
      </c>
      <c r="F15" s="287" t="str">
        <f t="shared" si="1"/>
        <v>否</v>
      </c>
      <c r="G15" s="270" t="str">
        <f t="shared" si="2"/>
        <v>项</v>
      </c>
    </row>
    <row r="16" s="263" customFormat="1" ht="36" hidden="1" customHeight="1" spans="1:7">
      <c r="A16" s="288">
        <v>2069804</v>
      </c>
      <c r="B16" s="291" t="s">
        <v>1334</v>
      </c>
      <c r="C16" s="292"/>
      <c r="D16" s="293"/>
      <c r="E16" s="290">
        <f t="shared" si="0"/>
        <v>0</v>
      </c>
      <c r="F16" s="287" t="str">
        <f t="shared" si="1"/>
        <v>否</v>
      </c>
      <c r="G16" s="270" t="str">
        <f t="shared" si="2"/>
        <v>项</v>
      </c>
    </row>
    <row r="17" s="263" customFormat="1" ht="36" hidden="1" customHeight="1" spans="1:7">
      <c r="A17" s="288">
        <v>2069805</v>
      </c>
      <c r="B17" s="291" t="s">
        <v>1335</v>
      </c>
      <c r="C17" s="292"/>
      <c r="D17" s="293"/>
      <c r="E17" s="290">
        <f t="shared" si="0"/>
        <v>0</v>
      </c>
      <c r="F17" s="287" t="str">
        <f t="shared" si="1"/>
        <v>否</v>
      </c>
      <c r="G17" s="270" t="str">
        <f t="shared" si="2"/>
        <v>项</v>
      </c>
    </row>
    <row r="18" s="263" customFormat="1" ht="36" hidden="1" customHeight="1" spans="1:7">
      <c r="A18" s="288">
        <v>2069899</v>
      </c>
      <c r="B18" s="291" t="s">
        <v>1336</v>
      </c>
      <c r="C18" s="292"/>
      <c r="D18" s="293"/>
      <c r="E18" s="290">
        <f t="shared" si="0"/>
        <v>0</v>
      </c>
      <c r="F18" s="287" t="str">
        <f t="shared" si="1"/>
        <v>否</v>
      </c>
      <c r="G18" s="270" t="str">
        <f t="shared" si="2"/>
        <v>项</v>
      </c>
    </row>
    <row r="19" s="263" customFormat="1" ht="36" customHeight="1" spans="1:7">
      <c r="A19" s="294" t="s">
        <v>56</v>
      </c>
      <c r="B19" s="284" t="s">
        <v>1337</v>
      </c>
      <c r="C19" s="244">
        <f>SUM(C20,C26,C32,C35)</f>
        <v>0</v>
      </c>
      <c r="D19" s="244">
        <f>SUM(D20,D26,D32,D35)</f>
        <v>126</v>
      </c>
      <c r="E19" s="286">
        <f t="shared" si="0"/>
        <v>0</v>
      </c>
      <c r="F19" s="287" t="str">
        <f t="shared" si="1"/>
        <v>是</v>
      </c>
      <c r="G19" s="270" t="str">
        <f t="shared" si="2"/>
        <v>类</v>
      </c>
    </row>
    <row r="20" s="263" customFormat="1" ht="36" hidden="1" customHeight="1" spans="1:7">
      <c r="A20" s="295" t="s">
        <v>1338</v>
      </c>
      <c r="B20" s="296" t="s">
        <v>1339</v>
      </c>
      <c r="C20" s="216">
        <f>SUM(C21:C25)</f>
        <v>0</v>
      </c>
      <c r="D20" s="216">
        <f>SUM(D21:D25)</f>
        <v>0</v>
      </c>
      <c r="E20" s="290">
        <f t="shared" si="0"/>
        <v>0</v>
      </c>
      <c r="F20" s="287" t="str">
        <f t="shared" si="1"/>
        <v>否</v>
      </c>
      <c r="G20" s="270" t="str">
        <f t="shared" si="2"/>
        <v>款</v>
      </c>
    </row>
    <row r="21" s="263" customFormat="1" ht="36" hidden="1" customHeight="1" spans="1:7">
      <c r="A21" s="295" t="s">
        <v>1340</v>
      </c>
      <c r="B21" s="297" t="s">
        <v>1341</v>
      </c>
      <c r="C21" s="298"/>
      <c r="D21" s="298"/>
      <c r="E21" s="290">
        <f t="shared" si="0"/>
        <v>0</v>
      </c>
      <c r="F21" s="287" t="str">
        <f t="shared" si="1"/>
        <v>否</v>
      </c>
      <c r="G21" s="270" t="str">
        <f t="shared" si="2"/>
        <v>项</v>
      </c>
    </row>
    <row r="22" s="263" customFormat="1" ht="36" hidden="1" customHeight="1" spans="1:7">
      <c r="A22" s="295" t="s">
        <v>1342</v>
      </c>
      <c r="B22" s="297" t="s">
        <v>1343</v>
      </c>
      <c r="C22" s="298"/>
      <c r="D22" s="298"/>
      <c r="E22" s="290">
        <f t="shared" si="0"/>
        <v>0</v>
      </c>
      <c r="F22" s="287" t="str">
        <f t="shared" si="1"/>
        <v>否</v>
      </c>
      <c r="G22" s="270" t="str">
        <f t="shared" si="2"/>
        <v>项</v>
      </c>
    </row>
    <row r="23" s="263" customFormat="1" ht="36" hidden="1" customHeight="1" spans="1:7">
      <c r="A23" s="295" t="s">
        <v>1344</v>
      </c>
      <c r="B23" s="297" t="s">
        <v>1345</v>
      </c>
      <c r="C23" s="298"/>
      <c r="D23" s="298"/>
      <c r="E23" s="290">
        <f t="shared" si="0"/>
        <v>0</v>
      </c>
      <c r="F23" s="287" t="str">
        <f t="shared" si="1"/>
        <v>否</v>
      </c>
      <c r="G23" s="270" t="str">
        <f t="shared" si="2"/>
        <v>项</v>
      </c>
    </row>
    <row r="24" s="263" customFormat="1" ht="36" hidden="1" customHeight="1" spans="1:7">
      <c r="A24" s="295" t="s">
        <v>1346</v>
      </c>
      <c r="B24" s="297" t="s">
        <v>1347</v>
      </c>
      <c r="C24" s="298"/>
      <c r="D24" s="298"/>
      <c r="E24" s="290">
        <f t="shared" si="0"/>
        <v>0</v>
      </c>
      <c r="F24" s="287" t="str">
        <f t="shared" si="1"/>
        <v>否</v>
      </c>
      <c r="G24" s="270" t="str">
        <f t="shared" si="2"/>
        <v>项</v>
      </c>
    </row>
    <row r="25" s="263" customFormat="1" ht="36" hidden="1" customHeight="1" spans="1:7">
      <c r="A25" s="295" t="s">
        <v>1348</v>
      </c>
      <c r="B25" s="297" t="s">
        <v>1349</v>
      </c>
      <c r="C25" s="298"/>
      <c r="D25" s="298"/>
      <c r="E25" s="290">
        <f t="shared" si="0"/>
        <v>0</v>
      </c>
      <c r="F25" s="287" t="str">
        <f t="shared" si="1"/>
        <v>否</v>
      </c>
      <c r="G25" s="270" t="str">
        <f t="shared" si="2"/>
        <v>项</v>
      </c>
    </row>
    <row r="26" s="263" customFormat="1" ht="36" customHeight="1" spans="1:7">
      <c r="A26" s="295" t="s">
        <v>1350</v>
      </c>
      <c r="B26" s="296" t="s">
        <v>1351</v>
      </c>
      <c r="C26" s="298">
        <f>SUM(C27:C31)</f>
        <v>0</v>
      </c>
      <c r="D26" s="298">
        <f>SUM(D27:D31)</f>
        <v>126</v>
      </c>
      <c r="E26" s="290">
        <f t="shared" si="0"/>
        <v>0</v>
      </c>
      <c r="F26" s="287" t="str">
        <f t="shared" si="1"/>
        <v>是</v>
      </c>
      <c r="G26" s="270" t="str">
        <f t="shared" si="2"/>
        <v>款</v>
      </c>
    </row>
    <row r="27" s="263" customFormat="1" ht="36" hidden="1" customHeight="1" spans="1:7">
      <c r="A27" s="295" t="s">
        <v>1352</v>
      </c>
      <c r="B27" s="297" t="s">
        <v>1353</v>
      </c>
      <c r="C27" s="298"/>
      <c r="D27" s="298"/>
      <c r="E27" s="290">
        <f t="shared" si="0"/>
        <v>0</v>
      </c>
      <c r="F27" s="287" t="str">
        <f t="shared" si="1"/>
        <v>否</v>
      </c>
      <c r="G27" s="270" t="str">
        <f t="shared" si="2"/>
        <v>项</v>
      </c>
    </row>
    <row r="28" s="263" customFormat="1" ht="36" hidden="1" customHeight="1" spans="1:7">
      <c r="A28" s="295" t="s">
        <v>1354</v>
      </c>
      <c r="B28" s="297" t="s">
        <v>1355</v>
      </c>
      <c r="C28" s="298"/>
      <c r="D28" s="298"/>
      <c r="E28" s="290">
        <f t="shared" si="0"/>
        <v>0</v>
      </c>
      <c r="F28" s="287" t="str">
        <f t="shared" si="1"/>
        <v>否</v>
      </c>
      <c r="G28" s="270" t="str">
        <f t="shared" si="2"/>
        <v>项</v>
      </c>
    </row>
    <row r="29" s="266" customFormat="1" ht="36" hidden="1" customHeight="1" spans="1:7">
      <c r="A29" s="295" t="s">
        <v>1356</v>
      </c>
      <c r="B29" s="297" t="s">
        <v>1357</v>
      </c>
      <c r="C29" s="298"/>
      <c r="D29" s="298"/>
      <c r="E29" s="290">
        <f t="shared" si="0"/>
        <v>0</v>
      </c>
      <c r="F29" s="287" t="str">
        <f t="shared" si="1"/>
        <v>否</v>
      </c>
      <c r="G29" s="270" t="str">
        <f t="shared" si="2"/>
        <v>项</v>
      </c>
    </row>
    <row r="30" s="263" customFormat="1" ht="36" customHeight="1" spans="1:7">
      <c r="A30" s="295" t="s">
        <v>1358</v>
      </c>
      <c r="B30" s="297" t="s">
        <v>1359</v>
      </c>
      <c r="C30" s="298"/>
      <c r="D30" s="298">
        <v>75</v>
      </c>
      <c r="E30" s="290">
        <f t="shared" si="0"/>
        <v>0</v>
      </c>
      <c r="F30" s="287" t="str">
        <f t="shared" si="1"/>
        <v>是</v>
      </c>
      <c r="G30" s="270" t="str">
        <f t="shared" si="2"/>
        <v>项</v>
      </c>
    </row>
    <row r="31" s="263" customFormat="1" ht="36" customHeight="1" spans="1:7">
      <c r="A31" s="295" t="s">
        <v>1360</v>
      </c>
      <c r="B31" s="297" t="s">
        <v>1361</v>
      </c>
      <c r="C31" s="298"/>
      <c r="D31" s="298">
        <v>51</v>
      </c>
      <c r="E31" s="290">
        <f t="shared" si="0"/>
        <v>0</v>
      </c>
      <c r="F31" s="287" t="str">
        <f t="shared" si="1"/>
        <v>是</v>
      </c>
      <c r="G31" s="270" t="str">
        <f t="shared" si="2"/>
        <v>项</v>
      </c>
    </row>
    <row r="32" s="263" customFormat="1" ht="36" hidden="1" customHeight="1" spans="1:7">
      <c r="A32" s="295" t="s">
        <v>1362</v>
      </c>
      <c r="B32" s="296" t="s">
        <v>1363</v>
      </c>
      <c r="C32" s="298">
        <f>SUM(C33:C34)</f>
        <v>0</v>
      </c>
      <c r="D32" s="298">
        <f>SUM(D33:D34)</f>
        <v>0</v>
      </c>
      <c r="E32" s="290">
        <f t="shared" si="0"/>
        <v>0</v>
      </c>
      <c r="F32" s="287" t="str">
        <f t="shared" si="1"/>
        <v>否</v>
      </c>
      <c r="G32" s="270" t="str">
        <f t="shared" si="2"/>
        <v>款</v>
      </c>
    </row>
    <row r="33" s="263" customFormat="1" ht="36" hidden="1" customHeight="1" spans="1:7">
      <c r="A33" s="295" t="s">
        <v>1364</v>
      </c>
      <c r="B33" s="297" t="s">
        <v>1365</v>
      </c>
      <c r="C33" s="298"/>
      <c r="D33" s="298"/>
      <c r="E33" s="290">
        <f t="shared" si="0"/>
        <v>0</v>
      </c>
      <c r="F33" s="287" t="str">
        <f t="shared" si="1"/>
        <v>否</v>
      </c>
      <c r="G33" s="270" t="str">
        <f t="shared" si="2"/>
        <v>项</v>
      </c>
    </row>
    <row r="34" s="263" customFormat="1" ht="36" hidden="1" customHeight="1" spans="1:7">
      <c r="A34" s="295" t="s">
        <v>1366</v>
      </c>
      <c r="B34" s="297" t="s">
        <v>1367</v>
      </c>
      <c r="C34" s="298"/>
      <c r="D34" s="298"/>
      <c r="E34" s="290">
        <f t="shared" si="0"/>
        <v>0</v>
      </c>
      <c r="F34" s="287" t="str">
        <f t="shared" si="1"/>
        <v>否</v>
      </c>
      <c r="G34" s="270" t="str">
        <f t="shared" si="2"/>
        <v>项</v>
      </c>
    </row>
    <row r="35" s="263" customFormat="1" ht="36" hidden="1" customHeight="1" spans="1:7">
      <c r="A35" s="295">
        <v>20798</v>
      </c>
      <c r="B35" s="289" t="s">
        <v>1324</v>
      </c>
      <c r="C35" s="298">
        <f>SUM(C36:C41)</f>
        <v>0</v>
      </c>
      <c r="D35" s="298">
        <f>SUM(D36:D41)</f>
        <v>0</v>
      </c>
      <c r="E35" s="290">
        <f t="shared" si="0"/>
        <v>0</v>
      </c>
      <c r="F35" s="287" t="str">
        <f t="shared" si="1"/>
        <v>否</v>
      </c>
      <c r="G35" s="270" t="str">
        <f t="shared" si="2"/>
        <v>款</v>
      </c>
    </row>
    <row r="36" s="263" customFormat="1" ht="36" hidden="1" customHeight="1" spans="1:7">
      <c r="A36" s="295">
        <v>2079801</v>
      </c>
      <c r="B36" s="291" t="s">
        <v>1368</v>
      </c>
      <c r="C36" s="298"/>
      <c r="D36" s="298"/>
      <c r="E36" s="290">
        <f t="shared" si="0"/>
        <v>0</v>
      </c>
      <c r="F36" s="287" t="str">
        <f t="shared" si="1"/>
        <v>否</v>
      </c>
      <c r="G36" s="270" t="str">
        <f t="shared" si="2"/>
        <v>项</v>
      </c>
    </row>
    <row r="37" s="266" customFormat="1" ht="36" hidden="1" customHeight="1" spans="1:7">
      <c r="A37" s="295">
        <v>2079802</v>
      </c>
      <c r="B37" s="291" t="s">
        <v>1369</v>
      </c>
      <c r="C37" s="298"/>
      <c r="D37" s="298"/>
      <c r="E37" s="290">
        <f t="shared" si="0"/>
        <v>0</v>
      </c>
      <c r="F37" s="287" t="str">
        <f t="shared" si="1"/>
        <v>否</v>
      </c>
      <c r="G37" s="270" t="str">
        <f t="shared" si="2"/>
        <v>项</v>
      </c>
    </row>
    <row r="38" s="263" customFormat="1" ht="36" hidden="1" customHeight="1" spans="1:7">
      <c r="A38" s="295">
        <v>2079803</v>
      </c>
      <c r="B38" s="291" t="s">
        <v>1370</v>
      </c>
      <c r="C38" s="298"/>
      <c r="D38" s="298"/>
      <c r="E38" s="290">
        <f t="shared" si="0"/>
        <v>0</v>
      </c>
      <c r="F38" s="287" t="str">
        <f t="shared" si="1"/>
        <v>否</v>
      </c>
      <c r="G38" s="270" t="str">
        <f t="shared" si="2"/>
        <v>项</v>
      </c>
    </row>
    <row r="39" s="263" customFormat="1" ht="36" hidden="1" customHeight="1" spans="1:7">
      <c r="A39" s="295">
        <v>2079804</v>
      </c>
      <c r="B39" s="291" t="s">
        <v>1371</v>
      </c>
      <c r="C39" s="298"/>
      <c r="D39" s="298"/>
      <c r="E39" s="290">
        <f t="shared" si="0"/>
        <v>0</v>
      </c>
      <c r="F39" s="287" t="str">
        <f t="shared" si="1"/>
        <v>否</v>
      </c>
      <c r="G39" s="270" t="str">
        <f t="shared" si="2"/>
        <v>项</v>
      </c>
    </row>
    <row r="40" s="263" customFormat="1" ht="36" hidden="1" customHeight="1" spans="1:7">
      <c r="A40" s="295">
        <v>2079805</v>
      </c>
      <c r="B40" s="291" t="s">
        <v>1372</v>
      </c>
      <c r="C40" s="298"/>
      <c r="D40" s="298"/>
      <c r="E40" s="290">
        <f t="shared" si="0"/>
        <v>0</v>
      </c>
      <c r="F40" s="287" t="str">
        <f t="shared" si="1"/>
        <v>否</v>
      </c>
      <c r="G40" s="270" t="str">
        <f t="shared" si="2"/>
        <v>项</v>
      </c>
    </row>
    <row r="41" s="263" customFormat="1" ht="36" hidden="1" customHeight="1" spans="1:7">
      <c r="A41" s="295">
        <v>2079899</v>
      </c>
      <c r="B41" s="291" t="s">
        <v>1373</v>
      </c>
      <c r="C41" s="298"/>
      <c r="D41" s="298"/>
      <c r="E41" s="290">
        <f t="shared" si="0"/>
        <v>0</v>
      </c>
      <c r="F41" s="287" t="str">
        <f t="shared" si="1"/>
        <v>否</v>
      </c>
      <c r="G41" s="270" t="str">
        <f t="shared" si="2"/>
        <v>项</v>
      </c>
    </row>
    <row r="42" s="263" customFormat="1" ht="36" customHeight="1" spans="1:7">
      <c r="A42" s="294" t="s">
        <v>58</v>
      </c>
      <c r="B42" s="284" t="s">
        <v>1374</v>
      </c>
      <c r="C42" s="299">
        <f>C43</f>
        <v>0</v>
      </c>
      <c r="D42" s="299">
        <f>D43</f>
        <v>0</v>
      </c>
      <c r="E42" s="286">
        <f t="shared" si="0"/>
        <v>0</v>
      </c>
      <c r="F42" s="287" t="str">
        <f t="shared" si="1"/>
        <v>是</v>
      </c>
      <c r="G42" s="270" t="str">
        <f t="shared" si="2"/>
        <v>类</v>
      </c>
    </row>
    <row r="43" s="263" customFormat="1" ht="36" hidden="1" customHeight="1" spans="1:7">
      <c r="A43" s="300">
        <v>20898</v>
      </c>
      <c r="B43" s="289" t="s">
        <v>1324</v>
      </c>
      <c r="C43" s="298">
        <f>SUM(C44:C46)</f>
        <v>0</v>
      </c>
      <c r="D43" s="298">
        <f>SUM(D44:D46)</f>
        <v>0</v>
      </c>
      <c r="E43" s="290">
        <f t="shared" si="0"/>
        <v>0</v>
      </c>
      <c r="F43" s="287" t="str">
        <f t="shared" si="1"/>
        <v>否</v>
      </c>
      <c r="G43" s="270" t="str">
        <f t="shared" si="2"/>
        <v>款</v>
      </c>
    </row>
    <row r="44" s="263" customFormat="1" ht="36" hidden="1" customHeight="1" spans="1:7">
      <c r="A44" s="295">
        <v>2089801</v>
      </c>
      <c r="B44" s="291" t="s">
        <v>1375</v>
      </c>
      <c r="C44" s="298"/>
      <c r="D44" s="298"/>
      <c r="E44" s="290">
        <f t="shared" si="0"/>
        <v>0</v>
      </c>
      <c r="F44" s="287" t="str">
        <f t="shared" si="1"/>
        <v>否</v>
      </c>
      <c r="G44" s="270" t="str">
        <f t="shared" si="2"/>
        <v>项</v>
      </c>
    </row>
    <row r="45" s="263" customFormat="1" ht="36" hidden="1" customHeight="1" spans="1:7">
      <c r="A45" s="295">
        <v>2089802</v>
      </c>
      <c r="B45" s="291" t="s">
        <v>1376</v>
      </c>
      <c r="C45" s="298"/>
      <c r="D45" s="298"/>
      <c r="E45" s="290">
        <f t="shared" si="0"/>
        <v>0</v>
      </c>
      <c r="F45" s="287" t="str">
        <f t="shared" si="1"/>
        <v>否</v>
      </c>
      <c r="G45" s="270" t="str">
        <f t="shared" si="2"/>
        <v>项</v>
      </c>
    </row>
    <row r="46" s="263" customFormat="1" ht="36" hidden="1" customHeight="1" spans="1:7">
      <c r="A46" s="295">
        <v>2089899</v>
      </c>
      <c r="B46" s="291" t="s">
        <v>1377</v>
      </c>
      <c r="C46" s="298"/>
      <c r="D46" s="298"/>
      <c r="E46" s="290">
        <f t="shared" si="0"/>
        <v>0</v>
      </c>
      <c r="F46" s="287" t="str">
        <f t="shared" si="1"/>
        <v>否</v>
      </c>
      <c r="G46" s="270" t="str">
        <f t="shared" si="2"/>
        <v>项</v>
      </c>
    </row>
    <row r="47" s="263" customFormat="1" ht="36" customHeight="1" spans="1:7">
      <c r="A47" s="294">
        <v>210</v>
      </c>
      <c r="B47" s="284" t="s">
        <v>1378</v>
      </c>
      <c r="C47" s="285">
        <f>C48</f>
        <v>0</v>
      </c>
      <c r="D47" s="285">
        <f>D48</f>
        <v>0</v>
      </c>
      <c r="E47" s="286">
        <f t="shared" si="0"/>
        <v>0</v>
      </c>
      <c r="F47" s="287" t="str">
        <f t="shared" si="1"/>
        <v>是</v>
      </c>
      <c r="G47" s="270" t="str">
        <f t="shared" si="2"/>
        <v>类</v>
      </c>
    </row>
    <row r="48" s="263" customFormat="1" ht="36" hidden="1" customHeight="1" spans="1:7">
      <c r="A48" s="300">
        <v>21098</v>
      </c>
      <c r="B48" s="289" t="s">
        <v>1324</v>
      </c>
      <c r="C48" s="205">
        <f>SUM(C49:C53)</f>
        <v>0</v>
      </c>
      <c r="D48" s="205">
        <f>SUM(D49:D53)</f>
        <v>0</v>
      </c>
      <c r="E48" s="290">
        <f t="shared" si="0"/>
        <v>0</v>
      </c>
      <c r="F48" s="287" t="str">
        <f t="shared" si="1"/>
        <v>否</v>
      </c>
      <c r="G48" s="270" t="str">
        <f t="shared" si="2"/>
        <v>款</v>
      </c>
    </row>
    <row r="49" s="263" customFormat="1" ht="36" hidden="1" customHeight="1" spans="1:7">
      <c r="A49" s="295">
        <v>2109801</v>
      </c>
      <c r="B49" s="291" t="s">
        <v>1379</v>
      </c>
      <c r="C49" s="298"/>
      <c r="D49" s="298"/>
      <c r="E49" s="290">
        <f t="shared" si="0"/>
        <v>0</v>
      </c>
      <c r="F49" s="287" t="str">
        <f t="shared" si="1"/>
        <v>否</v>
      </c>
      <c r="G49" s="270" t="str">
        <f t="shared" si="2"/>
        <v>项</v>
      </c>
    </row>
    <row r="50" s="263" customFormat="1" ht="36" hidden="1" customHeight="1" spans="1:7">
      <c r="A50" s="295">
        <v>2109802</v>
      </c>
      <c r="B50" s="291" t="s">
        <v>1380</v>
      </c>
      <c r="C50" s="298"/>
      <c r="D50" s="298"/>
      <c r="E50" s="290">
        <f t="shared" si="0"/>
        <v>0</v>
      </c>
      <c r="F50" s="287" t="str">
        <f t="shared" si="1"/>
        <v>否</v>
      </c>
      <c r="G50" s="270" t="str">
        <f t="shared" si="2"/>
        <v>项</v>
      </c>
    </row>
    <row r="51" s="263" customFormat="1" ht="36" hidden="1" customHeight="1" spans="1:7">
      <c r="A51" s="295">
        <v>2109803</v>
      </c>
      <c r="B51" s="291" t="s">
        <v>1381</v>
      </c>
      <c r="C51" s="298"/>
      <c r="D51" s="298"/>
      <c r="E51" s="290">
        <f t="shared" si="0"/>
        <v>0</v>
      </c>
      <c r="F51" s="287" t="str">
        <f t="shared" si="1"/>
        <v>否</v>
      </c>
      <c r="G51" s="270" t="str">
        <f t="shared" si="2"/>
        <v>项</v>
      </c>
    </row>
    <row r="52" s="263" customFormat="1" ht="36" hidden="1" customHeight="1" spans="1:7">
      <c r="A52" s="295">
        <v>2109804</v>
      </c>
      <c r="B52" s="291" t="s">
        <v>640</v>
      </c>
      <c r="C52" s="298"/>
      <c r="D52" s="298"/>
      <c r="E52" s="290">
        <f t="shared" si="0"/>
        <v>0</v>
      </c>
      <c r="F52" s="287" t="str">
        <f t="shared" si="1"/>
        <v>否</v>
      </c>
      <c r="G52" s="270" t="str">
        <f t="shared" si="2"/>
        <v>项</v>
      </c>
    </row>
    <row r="53" s="263" customFormat="1" ht="36" hidden="1" customHeight="1" spans="1:7">
      <c r="A53" s="295">
        <v>2109899</v>
      </c>
      <c r="B53" s="291" t="s">
        <v>1382</v>
      </c>
      <c r="C53" s="298"/>
      <c r="D53" s="298"/>
      <c r="E53" s="290">
        <f t="shared" si="0"/>
        <v>0</v>
      </c>
      <c r="F53" s="287" t="str">
        <f t="shared" si="1"/>
        <v>否</v>
      </c>
      <c r="G53" s="270" t="str">
        <f t="shared" si="2"/>
        <v>项</v>
      </c>
    </row>
    <row r="54" s="263" customFormat="1" ht="36" customHeight="1" spans="1:7">
      <c r="A54" s="294" t="s">
        <v>62</v>
      </c>
      <c r="B54" s="284" t="s">
        <v>1383</v>
      </c>
      <c r="C54" s="244">
        <f>SUM(C55,C60,C65)</f>
        <v>0</v>
      </c>
      <c r="D54" s="244">
        <f>SUM(D55,D60,D65)</f>
        <v>0</v>
      </c>
      <c r="E54" s="286">
        <f t="shared" si="0"/>
        <v>0</v>
      </c>
      <c r="F54" s="287" t="str">
        <f t="shared" si="1"/>
        <v>是</v>
      </c>
      <c r="G54" s="270" t="str">
        <f t="shared" si="2"/>
        <v>类</v>
      </c>
    </row>
    <row r="55" s="263" customFormat="1" ht="36" hidden="1" customHeight="1" spans="1:7">
      <c r="A55" s="295" t="s">
        <v>1384</v>
      </c>
      <c r="B55" s="296" t="s">
        <v>1385</v>
      </c>
      <c r="C55" s="298">
        <f>SUM(C56:C59)</f>
        <v>0</v>
      </c>
      <c r="D55" s="298">
        <f>SUM(D56:D59)</f>
        <v>0</v>
      </c>
      <c r="E55" s="290">
        <f t="shared" si="0"/>
        <v>0</v>
      </c>
      <c r="F55" s="287" t="str">
        <f t="shared" si="1"/>
        <v>否</v>
      </c>
      <c r="G55" s="270" t="str">
        <f t="shared" si="2"/>
        <v>款</v>
      </c>
    </row>
    <row r="56" s="263" customFormat="1" ht="36" hidden="1" customHeight="1" spans="1:7">
      <c r="A56" s="295">
        <v>2116001</v>
      </c>
      <c r="B56" s="297" t="s">
        <v>1386</v>
      </c>
      <c r="C56" s="298"/>
      <c r="D56" s="298"/>
      <c r="E56" s="290">
        <f t="shared" si="0"/>
        <v>0</v>
      </c>
      <c r="F56" s="287" t="str">
        <f t="shared" si="1"/>
        <v>否</v>
      </c>
      <c r="G56" s="270" t="str">
        <f t="shared" si="2"/>
        <v>项</v>
      </c>
    </row>
    <row r="57" s="263" customFormat="1" ht="36" hidden="1" customHeight="1" spans="1:7">
      <c r="A57" s="295">
        <v>2116002</v>
      </c>
      <c r="B57" s="297" t="s">
        <v>1387</v>
      </c>
      <c r="C57" s="298"/>
      <c r="D57" s="298"/>
      <c r="E57" s="290">
        <f t="shared" si="0"/>
        <v>0</v>
      </c>
      <c r="F57" s="287" t="str">
        <f t="shared" si="1"/>
        <v>否</v>
      </c>
      <c r="G57" s="270" t="str">
        <f t="shared" si="2"/>
        <v>项</v>
      </c>
    </row>
    <row r="58" s="263" customFormat="1" ht="36" hidden="1" customHeight="1" spans="1:7">
      <c r="A58" s="295">
        <v>2116003</v>
      </c>
      <c r="B58" s="297" t="s">
        <v>1388</v>
      </c>
      <c r="C58" s="298"/>
      <c r="D58" s="298"/>
      <c r="E58" s="290">
        <f t="shared" si="0"/>
        <v>0</v>
      </c>
      <c r="F58" s="287" t="str">
        <f t="shared" si="1"/>
        <v>否</v>
      </c>
      <c r="G58" s="270" t="str">
        <f t="shared" si="2"/>
        <v>项</v>
      </c>
    </row>
    <row r="59" s="263" customFormat="1" ht="36" hidden="1" customHeight="1" spans="1:7">
      <c r="A59" s="295">
        <v>2116099</v>
      </c>
      <c r="B59" s="297" t="s">
        <v>1389</v>
      </c>
      <c r="C59" s="298"/>
      <c r="D59" s="298"/>
      <c r="E59" s="290">
        <f t="shared" si="0"/>
        <v>0</v>
      </c>
      <c r="F59" s="287" t="str">
        <f t="shared" si="1"/>
        <v>否</v>
      </c>
      <c r="G59" s="270" t="str">
        <f t="shared" si="2"/>
        <v>项</v>
      </c>
    </row>
    <row r="60" s="263" customFormat="1" ht="36" hidden="1" customHeight="1" spans="1:7">
      <c r="A60" s="295">
        <v>21161</v>
      </c>
      <c r="B60" s="296" t="s">
        <v>1390</v>
      </c>
      <c r="C60" s="298">
        <f>SUM(C61:C64)</f>
        <v>0</v>
      </c>
      <c r="D60" s="298">
        <f>SUM(D61:D64)</f>
        <v>0</v>
      </c>
      <c r="E60" s="290">
        <f t="shared" si="0"/>
        <v>0</v>
      </c>
      <c r="F60" s="287" t="str">
        <f t="shared" si="1"/>
        <v>否</v>
      </c>
      <c r="G60" s="270" t="str">
        <f t="shared" si="2"/>
        <v>款</v>
      </c>
    </row>
    <row r="61" s="263" customFormat="1" ht="36" hidden="1" customHeight="1" spans="1:7">
      <c r="A61" s="295">
        <v>2116101</v>
      </c>
      <c r="B61" s="297" t="s">
        <v>1391</v>
      </c>
      <c r="C61" s="298"/>
      <c r="D61" s="298"/>
      <c r="E61" s="290">
        <f t="shared" si="0"/>
        <v>0</v>
      </c>
      <c r="F61" s="287" t="str">
        <f t="shared" si="1"/>
        <v>否</v>
      </c>
      <c r="G61" s="270" t="str">
        <f t="shared" si="2"/>
        <v>项</v>
      </c>
    </row>
    <row r="62" s="263" customFormat="1" ht="36" hidden="1" customHeight="1" spans="1:7">
      <c r="A62" s="295">
        <v>2116102</v>
      </c>
      <c r="B62" s="297" t="s">
        <v>1392</v>
      </c>
      <c r="C62" s="298"/>
      <c r="D62" s="298"/>
      <c r="E62" s="290">
        <f t="shared" si="0"/>
        <v>0</v>
      </c>
      <c r="F62" s="287" t="str">
        <f t="shared" si="1"/>
        <v>否</v>
      </c>
      <c r="G62" s="270" t="str">
        <f t="shared" si="2"/>
        <v>项</v>
      </c>
    </row>
    <row r="63" s="263" customFormat="1" ht="36" hidden="1" customHeight="1" spans="1:7">
      <c r="A63" s="295">
        <v>2116103</v>
      </c>
      <c r="B63" s="297" t="s">
        <v>1393</v>
      </c>
      <c r="C63" s="298"/>
      <c r="D63" s="298"/>
      <c r="E63" s="290">
        <f t="shared" si="0"/>
        <v>0</v>
      </c>
      <c r="F63" s="287" t="str">
        <f t="shared" si="1"/>
        <v>否</v>
      </c>
      <c r="G63" s="270" t="str">
        <f t="shared" si="2"/>
        <v>项</v>
      </c>
    </row>
    <row r="64" s="263" customFormat="1" ht="36" hidden="1" customHeight="1" spans="1:7">
      <c r="A64" s="295">
        <v>2116104</v>
      </c>
      <c r="B64" s="297" t="s">
        <v>1394</v>
      </c>
      <c r="C64" s="298"/>
      <c r="D64" s="298"/>
      <c r="E64" s="290">
        <f t="shared" si="0"/>
        <v>0</v>
      </c>
      <c r="F64" s="287" t="str">
        <f t="shared" si="1"/>
        <v>否</v>
      </c>
      <c r="G64" s="270" t="str">
        <f t="shared" si="2"/>
        <v>项</v>
      </c>
    </row>
    <row r="65" s="263" customFormat="1" ht="36" hidden="1" customHeight="1" spans="1:7">
      <c r="A65" s="295">
        <v>21198</v>
      </c>
      <c r="B65" s="289" t="s">
        <v>1324</v>
      </c>
      <c r="C65" s="298">
        <f>SUM(C66:C69)</f>
        <v>0</v>
      </c>
      <c r="D65" s="298">
        <f>SUM(D66:D69)</f>
        <v>0</v>
      </c>
      <c r="E65" s="290">
        <f t="shared" si="0"/>
        <v>0</v>
      </c>
      <c r="F65" s="287" t="str">
        <f t="shared" si="1"/>
        <v>否</v>
      </c>
      <c r="G65" s="270" t="str">
        <f t="shared" si="2"/>
        <v>款</v>
      </c>
    </row>
    <row r="66" s="263" customFormat="1" ht="36" hidden="1" customHeight="1" spans="1:7">
      <c r="A66" s="295">
        <v>2119801</v>
      </c>
      <c r="B66" s="291" t="s">
        <v>1395</v>
      </c>
      <c r="C66" s="298"/>
      <c r="D66" s="298"/>
      <c r="E66" s="290">
        <f t="shared" si="0"/>
        <v>0</v>
      </c>
      <c r="F66" s="287" t="str">
        <f t="shared" si="1"/>
        <v>否</v>
      </c>
      <c r="G66" s="270" t="str">
        <f t="shared" si="2"/>
        <v>项</v>
      </c>
    </row>
    <row r="67" s="263" customFormat="1" ht="36" hidden="1" customHeight="1" spans="1:7">
      <c r="A67" s="295">
        <v>2119802</v>
      </c>
      <c r="B67" s="291" t="s">
        <v>1396</v>
      </c>
      <c r="C67" s="298"/>
      <c r="D67" s="298"/>
      <c r="E67" s="290">
        <f t="shared" si="0"/>
        <v>0</v>
      </c>
      <c r="F67" s="287" t="str">
        <f t="shared" si="1"/>
        <v>否</v>
      </c>
      <c r="G67" s="270" t="str">
        <f t="shared" si="2"/>
        <v>项</v>
      </c>
    </row>
    <row r="68" s="263" customFormat="1" ht="36" hidden="1" customHeight="1" spans="1:7">
      <c r="A68" s="295">
        <v>2119803</v>
      </c>
      <c r="B68" s="291" t="s">
        <v>1397</v>
      </c>
      <c r="C68" s="298"/>
      <c r="D68" s="298"/>
      <c r="E68" s="290">
        <f t="shared" ref="E68:E131" si="3">IF(C68&lt;0,"",IFERROR(D68/C68-1,0))</f>
        <v>0</v>
      </c>
      <c r="F68" s="287" t="str">
        <f t="shared" ref="F68:F131" si="4">IF(LEN(A68)=3,"是",IF(B68&lt;&gt;"",IF(SUM(C68:D68)&lt;&gt;0,"是","否"),"是"))</f>
        <v>否</v>
      </c>
      <c r="G68" s="270" t="str">
        <f t="shared" ref="G68:G131" si="5">IF(LEN(A68)=3,"类",IF(LEN(A68)=5,"款","项"))</f>
        <v>项</v>
      </c>
    </row>
    <row r="69" s="263" customFormat="1" ht="36" hidden="1" customHeight="1" spans="1:7">
      <c r="A69" s="295">
        <v>2119899</v>
      </c>
      <c r="B69" s="291" t="s">
        <v>1398</v>
      </c>
      <c r="C69" s="298"/>
      <c r="D69" s="298"/>
      <c r="E69" s="290">
        <f t="shared" si="3"/>
        <v>0</v>
      </c>
      <c r="F69" s="287" t="str">
        <f t="shared" si="4"/>
        <v>否</v>
      </c>
      <c r="G69" s="270" t="str">
        <f t="shared" si="5"/>
        <v>项</v>
      </c>
    </row>
    <row r="70" s="263" customFormat="1" ht="36" customHeight="1" spans="1:7">
      <c r="A70" s="294" t="s">
        <v>64</v>
      </c>
      <c r="B70" s="284" t="s">
        <v>1399</v>
      </c>
      <c r="C70" s="244">
        <f>SUM(C71,C87,C91,C92,C98,C102,C106,C110,C116,C119,C128)</f>
        <v>111055</v>
      </c>
      <c r="D70" s="244">
        <f>SUM(D71,D87,D91,D92,D98,D102,D106,D110,D116,D119,D128)</f>
        <v>105544</v>
      </c>
      <c r="E70" s="286">
        <f t="shared" si="3"/>
        <v>-0.05</v>
      </c>
      <c r="F70" s="287" t="str">
        <f t="shared" si="4"/>
        <v>是</v>
      </c>
      <c r="G70" s="270" t="str">
        <f t="shared" si="5"/>
        <v>类</v>
      </c>
    </row>
    <row r="71" s="263" customFormat="1" ht="36" customHeight="1" spans="1:7">
      <c r="A71" s="295" t="s">
        <v>1400</v>
      </c>
      <c r="B71" s="296" t="s">
        <v>1401</v>
      </c>
      <c r="C71" s="301">
        <f>SUM(C72:C86)</f>
        <v>106639</v>
      </c>
      <c r="D71" s="301">
        <f>SUM(D72:D86)</f>
        <v>100044</v>
      </c>
      <c r="E71" s="290">
        <f t="shared" si="3"/>
        <v>-0.062</v>
      </c>
      <c r="F71" s="287" t="str">
        <f t="shared" si="4"/>
        <v>是</v>
      </c>
      <c r="G71" s="270" t="str">
        <f t="shared" si="5"/>
        <v>款</v>
      </c>
    </row>
    <row r="72" s="263" customFormat="1" ht="36" customHeight="1" spans="1:7">
      <c r="A72" s="295" t="s">
        <v>1402</v>
      </c>
      <c r="B72" s="297" t="s">
        <v>1403</v>
      </c>
      <c r="C72" s="298">
        <v>59885</v>
      </c>
      <c r="D72" s="298">
        <f>37900+8174</f>
        <v>46074</v>
      </c>
      <c r="E72" s="290">
        <f t="shared" si="3"/>
        <v>-0.231</v>
      </c>
      <c r="F72" s="287" t="str">
        <f t="shared" si="4"/>
        <v>是</v>
      </c>
      <c r="G72" s="270" t="str">
        <f t="shared" si="5"/>
        <v>项</v>
      </c>
    </row>
    <row r="73" s="263" customFormat="1" ht="36" hidden="1" customHeight="1" spans="1:7">
      <c r="A73" s="295" t="s">
        <v>1404</v>
      </c>
      <c r="B73" s="297" t="s">
        <v>1405</v>
      </c>
      <c r="C73" s="298"/>
      <c r="D73" s="298"/>
      <c r="E73" s="290">
        <f t="shared" si="3"/>
        <v>0</v>
      </c>
      <c r="F73" s="287" t="str">
        <f t="shared" si="4"/>
        <v>否</v>
      </c>
      <c r="G73" s="270" t="str">
        <f t="shared" si="5"/>
        <v>项</v>
      </c>
    </row>
    <row r="74" s="263" customFormat="1" ht="36" customHeight="1" spans="1:7">
      <c r="A74" s="295" t="s">
        <v>1406</v>
      </c>
      <c r="B74" s="297" t="s">
        <v>1407</v>
      </c>
      <c r="C74" s="298">
        <v>406</v>
      </c>
      <c r="D74" s="298">
        <v>13406</v>
      </c>
      <c r="E74" s="290">
        <f t="shared" si="3"/>
        <v>32.02</v>
      </c>
      <c r="F74" s="287" t="str">
        <f t="shared" si="4"/>
        <v>是</v>
      </c>
      <c r="G74" s="270" t="str">
        <f t="shared" si="5"/>
        <v>项</v>
      </c>
    </row>
    <row r="75" s="263" customFormat="1" ht="36" customHeight="1" spans="1:7">
      <c r="A75" s="295" t="s">
        <v>1408</v>
      </c>
      <c r="B75" s="297" t="s">
        <v>1409</v>
      </c>
      <c r="C75" s="298">
        <v>46248</v>
      </c>
      <c r="D75" s="298">
        <v>37795</v>
      </c>
      <c r="E75" s="290">
        <f t="shared" si="3"/>
        <v>-0.183</v>
      </c>
      <c r="F75" s="287" t="str">
        <f t="shared" si="4"/>
        <v>是</v>
      </c>
      <c r="G75" s="270" t="str">
        <f t="shared" si="5"/>
        <v>项</v>
      </c>
    </row>
    <row r="76" s="263" customFormat="1" ht="36" hidden="1" customHeight="1" spans="1:7">
      <c r="A76" s="295" t="s">
        <v>1410</v>
      </c>
      <c r="B76" s="297" t="s">
        <v>1411</v>
      </c>
      <c r="C76" s="298"/>
      <c r="D76" s="298"/>
      <c r="E76" s="290">
        <f t="shared" si="3"/>
        <v>0</v>
      </c>
      <c r="F76" s="287" t="str">
        <f t="shared" si="4"/>
        <v>否</v>
      </c>
      <c r="G76" s="270" t="str">
        <f t="shared" si="5"/>
        <v>项</v>
      </c>
    </row>
    <row r="77" s="263" customFormat="1" ht="36" customHeight="1" spans="1:7">
      <c r="A77" s="295" t="s">
        <v>1412</v>
      </c>
      <c r="B77" s="297" t="s">
        <v>1413</v>
      </c>
      <c r="C77" s="298">
        <v>100</v>
      </c>
      <c r="D77" s="298">
        <v>2669</v>
      </c>
      <c r="E77" s="290">
        <f t="shared" si="3"/>
        <v>25.69</v>
      </c>
      <c r="F77" s="287" t="str">
        <f t="shared" si="4"/>
        <v>是</v>
      </c>
      <c r="G77" s="270" t="str">
        <f t="shared" si="5"/>
        <v>项</v>
      </c>
    </row>
    <row r="78" s="263" customFormat="1" ht="36" hidden="1" customHeight="1" spans="1:7">
      <c r="A78" s="295" t="s">
        <v>1414</v>
      </c>
      <c r="B78" s="297" t="s">
        <v>1415</v>
      </c>
      <c r="C78" s="298"/>
      <c r="D78" s="298"/>
      <c r="E78" s="290">
        <f t="shared" si="3"/>
        <v>0</v>
      </c>
      <c r="F78" s="287" t="str">
        <f t="shared" si="4"/>
        <v>否</v>
      </c>
      <c r="G78" s="270" t="str">
        <f t="shared" si="5"/>
        <v>项</v>
      </c>
    </row>
    <row r="79" s="263" customFormat="1" ht="36" hidden="1" customHeight="1" spans="1:7">
      <c r="A79" s="295" t="s">
        <v>1416</v>
      </c>
      <c r="B79" s="297" t="s">
        <v>1417</v>
      </c>
      <c r="C79" s="298"/>
      <c r="D79" s="298"/>
      <c r="E79" s="290">
        <f t="shared" si="3"/>
        <v>0</v>
      </c>
      <c r="F79" s="287" t="str">
        <f t="shared" si="4"/>
        <v>否</v>
      </c>
      <c r="G79" s="270" t="str">
        <f t="shared" si="5"/>
        <v>项</v>
      </c>
    </row>
    <row r="80" s="263" customFormat="1" ht="36" hidden="1" customHeight="1" spans="1:7">
      <c r="A80" s="295" t="s">
        <v>1418</v>
      </c>
      <c r="B80" s="297" t="s">
        <v>1419</v>
      </c>
      <c r="C80" s="298"/>
      <c r="D80" s="298"/>
      <c r="E80" s="290">
        <f t="shared" si="3"/>
        <v>0</v>
      </c>
      <c r="F80" s="287" t="str">
        <f t="shared" si="4"/>
        <v>否</v>
      </c>
      <c r="G80" s="270" t="str">
        <f t="shared" si="5"/>
        <v>项</v>
      </c>
    </row>
    <row r="81" s="263" customFormat="1" ht="36" hidden="1" customHeight="1" spans="1:7">
      <c r="A81" s="295" t="s">
        <v>1420</v>
      </c>
      <c r="B81" s="297" t="s">
        <v>1421</v>
      </c>
      <c r="C81" s="298"/>
      <c r="D81" s="298"/>
      <c r="E81" s="290">
        <f t="shared" si="3"/>
        <v>0</v>
      </c>
      <c r="F81" s="287" t="str">
        <f t="shared" si="4"/>
        <v>否</v>
      </c>
      <c r="G81" s="270" t="str">
        <f t="shared" si="5"/>
        <v>项</v>
      </c>
    </row>
    <row r="82" s="263" customFormat="1" ht="36" hidden="1" customHeight="1" spans="1:7">
      <c r="A82" s="295" t="s">
        <v>1422</v>
      </c>
      <c r="B82" s="297" t="s">
        <v>1423</v>
      </c>
      <c r="C82" s="298"/>
      <c r="D82" s="298"/>
      <c r="E82" s="290">
        <f t="shared" si="3"/>
        <v>0</v>
      </c>
      <c r="F82" s="287" t="str">
        <f t="shared" si="4"/>
        <v>否</v>
      </c>
      <c r="G82" s="270" t="str">
        <f t="shared" si="5"/>
        <v>项</v>
      </c>
    </row>
    <row r="83" s="263" customFormat="1" ht="36" hidden="1" customHeight="1" spans="1:7">
      <c r="A83" s="295" t="s">
        <v>1424</v>
      </c>
      <c r="B83" s="297" t="s">
        <v>1425</v>
      </c>
      <c r="C83" s="298"/>
      <c r="D83" s="298"/>
      <c r="E83" s="290">
        <f t="shared" si="3"/>
        <v>0</v>
      </c>
      <c r="F83" s="287" t="str">
        <f t="shared" si="4"/>
        <v>否</v>
      </c>
      <c r="G83" s="270" t="str">
        <f t="shared" si="5"/>
        <v>项</v>
      </c>
    </row>
    <row r="84" s="263" customFormat="1" ht="36" hidden="1" customHeight="1" spans="1:7">
      <c r="A84" s="295" t="s">
        <v>1426</v>
      </c>
      <c r="B84" s="297" t="s">
        <v>1427</v>
      </c>
      <c r="C84" s="298"/>
      <c r="D84" s="298"/>
      <c r="E84" s="290">
        <f t="shared" si="3"/>
        <v>0</v>
      </c>
      <c r="F84" s="287" t="str">
        <f t="shared" si="4"/>
        <v>否</v>
      </c>
      <c r="G84" s="270" t="str">
        <f t="shared" si="5"/>
        <v>项</v>
      </c>
    </row>
    <row r="85" s="263" customFormat="1" ht="36" hidden="1" customHeight="1" spans="1:7">
      <c r="A85" s="295" t="s">
        <v>1428</v>
      </c>
      <c r="B85" s="297" t="s">
        <v>1429</v>
      </c>
      <c r="C85" s="298"/>
      <c r="D85" s="298"/>
      <c r="E85" s="290">
        <f t="shared" si="3"/>
        <v>0</v>
      </c>
      <c r="F85" s="287" t="str">
        <f t="shared" si="4"/>
        <v>否</v>
      </c>
      <c r="G85" s="270" t="str">
        <f t="shared" si="5"/>
        <v>项</v>
      </c>
    </row>
    <row r="86" s="263" customFormat="1" ht="36" customHeight="1" spans="1:7">
      <c r="A86" s="295" t="s">
        <v>1430</v>
      </c>
      <c r="B86" s="297" t="s">
        <v>1431</v>
      </c>
      <c r="C86" s="298"/>
      <c r="D86" s="298">
        <v>100</v>
      </c>
      <c r="E86" s="290">
        <f t="shared" si="3"/>
        <v>0</v>
      </c>
      <c r="F86" s="287" t="str">
        <f t="shared" si="4"/>
        <v>是</v>
      </c>
      <c r="G86" s="270" t="str">
        <f t="shared" si="5"/>
        <v>项</v>
      </c>
    </row>
    <row r="87" s="263" customFormat="1" ht="36" hidden="1" customHeight="1" spans="1:7">
      <c r="A87" s="295" t="s">
        <v>1432</v>
      </c>
      <c r="B87" s="296" t="s">
        <v>1433</v>
      </c>
      <c r="C87" s="298">
        <f>SUM(C88:C90)</f>
        <v>0</v>
      </c>
      <c r="D87" s="298">
        <f>SUM(D88:D90)</f>
        <v>0</v>
      </c>
      <c r="E87" s="290">
        <f t="shared" si="3"/>
        <v>0</v>
      </c>
      <c r="F87" s="287" t="str">
        <f t="shared" si="4"/>
        <v>否</v>
      </c>
      <c r="G87" s="270" t="str">
        <f t="shared" si="5"/>
        <v>款</v>
      </c>
    </row>
    <row r="88" s="263" customFormat="1" ht="36" hidden="1" customHeight="1" spans="1:7">
      <c r="A88" s="295" t="s">
        <v>1434</v>
      </c>
      <c r="B88" s="297" t="s">
        <v>1403</v>
      </c>
      <c r="C88" s="298"/>
      <c r="D88" s="298"/>
      <c r="E88" s="290">
        <f t="shared" si="3"/>
        <v>0</v>
      </c>
      <c r="F88" s="287" t="str">
        <f t="shared" si="4"/>
        <v>否</v>
      </c>
      <c r="G88" s="270" t="str">
        <f t="shared" si="5"/>
        <v>项</v>
      </c>
    </row>
    <row r="89" s="263" customFormat="1" ht="36" hidden="1" customHeight="1" spans="1:7">
      <c r="A89" s="295" t="s">
        <v>1435</v>
      </c>
      <c r="B89" s="297" t="s">
        <v>1405</v>
      </c>
      <c r="C89" s="298"/>
      <c r="D89" s="298"/>
      <c r="E89" s="290">
        <f t="shared" si="3"/>
        <v>0</v>
      </c>
      <c r="F89" s="287" t="str">
        <f t="shared" si="4"/>
        <v>否</v>
      </c>
      <c r="G89" s="270" t="str">
        <f t="shared" si="5"/>
        <v>项</v>
      </c>
    </row>
    <row r="90" s="263" customFormat="1" ht="36" hidden="1" customHeight="1" spans="1:7">
      <c r="A90" s="295" t="s">
        <v>1436</v>
      </c>
      <c r="B90" s="297" t="s">
        <v>1437</v>
      </c>
      <c r="C90" s="298"/>
      <c r="D90" s="298"/>
      <c r="E90" s="290">
        <f t="shared" si="3"/>
        <v>0</v>
      </c>
      <c r="F90" s="287" t="str">
        <f t="shared" si="4"/>
        <v>否</v>
      </c>
      <c r="G90" s="270" t="str">
        <f t="shared" si="5"/>
        <v>项</v>
      </c>
    </row>
    <row r="91" s="263" customFormat="1" ht="36" hidden="1" customHeight="1" spans="1:7">
      <c r="A91" s="295" t="s">
        <v>1438</v>
      </c>
      <c r="B91" s="296" t="s">
        <v>1439</v>
      </c>
      <c r="C91" s="298"/>
      <c r="D91" s="298"/>
      <c r="E91" s="290">
        <f t="shared" si="3"/>
        <v>0</v>
      </c>
      <c r="F91" s="287" t="str">
        <f t="shared" si="4"/>
        <v>否</v>
      </c>
      <c r="G91" s="270" t="str">
        <f t="shared" si="5"/>
        <v>款</v>
      </c>
    </row>
    <row r="92" s="263" customFormat="1" ht="36" hidden="1" customHeight="1" spans="1:7">
      <c r="A92" s="295" t="s">
        <v>1440</v>
      </c>
      <c r="B92" s="296" t="s">
        <v>1441</v>
      </c>
      <c r="C92" s="298">
        <f>SUM(C93:C97)</f>
        <v>0</v>
      </c>
      <c r="D92" s="298">
        <f>SUM(D93:D97)</f>
        <v>0</v>
      </c>
      <c r="E92" s="290">
        <f t="shared" si="3"/>
        <v>0</v>
      </c>
      <c r="F92" s="287" t="str">
        <f t="shared" si="4"/>
        <v>否</v>
      </c>
      <c r="G92" s="270" t="str">
        <f t="shared" si="5"/>
        <v>款</v>
      </c>
    </row>
    <row r="93" s="263" customFormat="1" ht="36" hidden="1" customHeight="1" spans="1:7">
      <c r="A93" s="295" t="s">
        <v>1442</v>
      </c>
      <c r="B93" s="297" t="s">
        <v>1443</v>
      </c>
      <c r="C93" s="298"/>
      <c r="D93" s="298"/>
      <c r="E93" s="290">
        <f t="shared" si="3"/>
        <v>0</v>
      </c>
      <c r="F93" s="287" t="str">
        <f t="shared" si="4"/>
        <v>否</v>
      </c>
      <c r="G93" s="270" t="str">
        <f t="shared" si="5"/>
        <v>项</v>
      </c>
    </row>
    <row r="94" s="263" customFormat="1" ht="36" hidden="1" customHeight="1" spans="1:7">
      <c r="A94" s="295" t="s">
        <v>1444</v>
      </c>
      <c r="B94" s="297" t="s">
        <v>1445</v>
      </c>
      <c r="C94" s="298"/>
      <c r="D94" s="298"/>
      <c r="E94" s="290">
        <f t="shared" si="3"/>
        <v>0</v>
      </c>
      <c r="F94" s="287" t="str">
        <f t="shared" si="4"/>
        <v>否</v>
      </c>
      <c r="G94" s="270" t="str">
        <f t="shared" si="5"/>
        <v>项</v>
      </c>
    </row>
    <row r="95" s="263" customFormat="1" ht="36" hidden="1" customHeight="1" spans="1:7">
      <c r="A95" s="295" t="s">
        <v>1446</v>
      </c>
      <c r="B95" s="297" t="s">
        <v>1447</v>
      </c>
      <c r="C95" s="298"/>
      <c r="D95" s="298"/>
      <c r="E95" s="290">
        <f t="shared" si="3"/>
        <v>0</v>
      </c>
      <c r="F95" s="287" t="str">
        <f t="shared" si="4"/>
        <v>否</v>
      </c>
      <c r="G95" s="270" t="str">
        <f t="shared" si="5"/>
        <v>项</v>
      </c>
    </row>
    <row r="96" s="263" customFormat="1" ht="36" hidden="1" customHeight="1" spans="1:7">
      <c r="A96" s="295" t="s">
        <v>1448</v>
      </c>
      <c r="B96" s="297" t="s">
        <v>1449</v>
      </c>
      <c r="C96" s="298"/>
      <c r="D96" s="298"/>
      <c r="E96" s="290">
        <f t="shared" si="3"/>
        <v>0</v>
      </c>
      <c r="F96" s="287" t="str">
        <f t="shared" si="4"/>
        <v>否</v>
      </c>
      <c r="G96" s="270" t="str">
        <f t="shared" si="5"/>
        <v>项</v>
      </c>
    </row>
    <row r="97" s="263" customFormat="1" ht="36" hidden="1" customHeight="1" spans="1:7">
      <c r="A97" s="295" t="s">
        <v>1450</v>
      </c>
      <c r="B97" s="297" t="s">
        <v>1451</v>
      </c>
      <c r="C97" s="298"/>
      <c r="D97" s="298"/>
      <c r="E97" s="290">
        <f t="shared" si="3"/>
        <v>0</v>
      </c>
      <c r="F97" s="287" t="str">
        <f t="shared" si="4"/>
        <v>否</v>
      </c>
      <c r="G97" s="270" t="str">
        <f t="shared" si="5"/>
        <v>项</v>
      </c>
    </row>
    <row r="98" s="263" customFormat="1" ht="36" customHeight="1" spans="1:7">
      <c r="A98" s="295" t="s">
        <v>1452</v>
      </c>
      <c r="B98" s="296" t="s">
        <v>1453</v>
      </c>
      <c r="C98" s="298">
        <f>SUM(C99:C101)</f>
        <v>4416</v>
      </c>
      <c r="D98" s="298">
        <f>SUM(D99:D101)</f>
        <v>5500</v>
      </c>
      <c r="E98" s="290">
        <f t="shared" si="3"/>
        <v>0.245</v>
      </c>
      <c r="F98" s="287" t="str">
        <f t="shared" si="4"/>
        <v>是</v>
      </c>
      <c r="G98" s="270" t="str">
        <f t="shared" si="5"/>
        <v>款</v>
      </c>
    </row>
    <row r="99" s="263" customFormat="1" ht="36" customHeight="1" spans="1:7">
      <c r="A99" s="295" t="s">
        <v>1454</v>
      </c>
      <c r="B99" s="297" t="s">
        <v>1455</v>
      </c>
      <c r="C99" s="298">
        <v>4416</v>
      </c>
      <c r="D99" s="298">
        <v>5500</v>
      </c>
      <c r="E99" s="290">
        <f t="shared" si="3"/>
        <v>0.245</v>
      </c>
      <c r="F99" s="287" t="str">
        <f t="shared" si="4"/>
        <v>是</v>
      </c>
      <c r="G99" s="270" t="str">
        <f t="shared" si="5"/>
        <v>项</v>
      </c>
    </row>
    <row r="100" s="263" customFormat="1" ht="36" hidden="1" customHeight="1" spans="1:7">
      <c r="A100" s="295" t="s">
        <v>1456</v>
      </c>
      <c r="B100" s="297" t="s">
        <v>1457</v>
      </c>
      <c r="C100" s="298"/>
      <c r="D100" s="298"/>
      <c r="E100" s="290">
        <f t="shared" si="3"/>
        <v>0</v>
      </c>
      <c r="F100" s="287" t="str">
        <f t="shared" si="4"/>
        <v>否</v>
      </c>
      <c r="G100" s="270" t="str">
        <f t="shared" si="5"/>
        <v>项</v>
      </c>
    </row>
    <row r="101" s="263" customFormat="1" ht="36" hidden="1" customHeight="1" spans="1:7">
      <c r="A101" s="295" t="s">
        <v>1458</v>
      </c>
      <c r="B101" s="297" t="s">
        <v>1459</v>
      </c>
      <c r="C101" s="298"/>
      <c r="D101" s="298"/>
      <c r="E101" s="290">
        <f t="shared" si="3"/>
        <v>0</v>
      </c>
      <c r="F101" s="287" t="str">
        <f t="shared" si="4"/>
        <v>否</v>
      </c>
      <c r="G101" s="270" t="str">
        <f t="shared" si="5"/>
        <v>项</v>
      </c>
    </row>
    <row r="102" s="263" customFormat="1" ht="36" hidden="1" customHeight="1" spans="1:7">
      <c r="A102" s="295" t="s">
        <v>1460</v>
      </c>
      <c r="B102" s="296" t="s">
        <v>1461</v>
      </c>
      <c r="C102" s="298">
        <f>SUM(C103:C105)</f>
        <v>0</v>
      </c>
      <c r="D102" s="298">
        <f>SUM(D103:D105)</f>
        <v>0</v>
      </c>
      <c r="E102" s="290">
        <f t="shared" si="3"/>
        <v>0</v>
      </c>
      <c r="F102" s="287" t="str">
        <f t="shared" si="4"/>
        <v>否</v>
      </c>
      <c r="G102" s="270" t="str">
        <f t="shared" si="5"/>
        <v>款</v>
      </c>
    </row>
    <row r="103" s="263" customFormat="1" ht="36" hidden="1" customHeight="1" spans="1:7">
      <c r="A103" s="295" t="s">
        <v>1462</v>
      </c>
      <c r="B103" s="297" t="s">
        <v>1403</v>
      </c>
      <c r="C103" s="298"/>
      <c r="D103" s="298"/>
      <c r="E103" s="290">
        <f t="shared" si="3"/>
        <v>0</v>
      </c>
      <c r="F103" s="287" t="str">
        <f t="shared" si="4"/>
        <v>否</v>
      </c>
      <c r="G103" s="270" t="str">
        <f t="shared" si="5"/>
        <v>项</v>
      </c>
    </row>
    <row r="104" s="263" customFormat="1" ht="36" hidden="1" customHeight="1" spans="1:7">
      <c r="A104" s="295" t="s">
        <v>1463</v>
      </c>
      <c r="B104" s="297" t="s">
        <v>1405</v>
      </c>
      <c r="C104" s="298"/>
      <c r="D104" s="298"/>
      <c r="E104" s="290">
        <f t="shared" si="3"/>
        <v>0</v>
      </c>
      <c r="F104" s="287" t="str">
        <f t="shared" si="4"/>
        <v>否</v>
      </c>
      <c r="G104" s="270" t="str">
        <f t="shared" si="5"/>
        <v>项</v>
      </c>
    </row>
    <row r="105" s="263" customFormat="1" ht="36" hidden="1" customHeight="1" spans="1:7">
      <c r="A105" s="295" t="s">
        <v>1464</v>
      </c>
      <c r="B105" s="297" t="s">
        <v>1465</v>
      </c>
      <c r="C105" s="298"/>
      <c r="D105" s="298"/>
      <c r="E105" s="290">
        <f t="shared" si="3"/>
        <v>0</v>
      </c>
      <c r="F105" s="287" t="str">
        <f t="shared" si="4"/>
        <v>否</v>
      </c>
      <c r="G105" s="270" t="str">
        <f t="shared" si="5"/>
        <v>项</v>
      </c>
    </row>
    <row r="106" s="263" customFormat="1" ht="36" hidden="1" customHeight="1" spans="1:7">
      <c r="A106" s="295" t="s">
        <v>1466</v>
      </c>
      <c r="B106" s="296" t="s">
        <v>1467</v>
      </c>
      <c r="C106" s="298">
        <f>SUM(C107:C109)</f>
        <v>0</v>
      </c>
      <c r="D106" s="298">
        <f>SUM(D107:D109)</f>
        <v>0</v>
      </c>
      <c r="E106" s="290">
        <f t="shared" si="3"/>
        <v>0</v>
      </c>
      <c r="F106" s="287" t="str">
        <f t="shared" si="4"/>
        <v>否</v>
      </c>
      <c r="G106" s="270" t="str">
        <f t="shared" si="5"/>
        <v>款</v>
      </c>
    </row>
    <row r="107" s="263" customFormat="1" ht="36" hidden="1" customHeight="1" spans="1:7">
      <c r="A107" s="295" t="s">
        <v>1468</v>
      </c>
      <c r="B107" s="297" t="s">
        <v>1403</v>
      </c>
      <c r="C107" s="298"/>
      <c r="D107" s="298"/>
      <c r="E107" s="290">
        <f t="shared" si="3"/>
        <v>0</v>
      </c>
      <c r="F107" s="287" t="str">
        <f t="shared" si="4"/>
        <v>否</v>
      </c>
      <c r="G107" s="270" t="str">
        <f t="shared" si="5"/>
        <v>项</v>
      </c>
    </row>
    <row r="108" s="263" customFormat="1" ht="36" hidden="1" customHeight="1" spans="1:7">
      <c r="A108" s="295" t="s">
        <v>1469</v>
      </c>
      <c r="B108" s="297" t="s">
        <v>1405</v>
      </c>
      <c r="C108" s="298"/>
      <c r="D108" s="298"/>
      <c r="E108" s="290">
        <f t="shared" si="3"/>
        <v>0</v>
      </c>
      <c r="F108" s="287" t="str">
        <f t="shared" si="4"/>
        <v>否</v>
      </c>
      <c r="G108" s="270" t="str">
        <f t="shared" si="5"/>
        <v>项</v>
      </c>
    </row>
    <row r="109" s="263" customFormat="1" ht="36" hidden="1" customHeight="1" spans="1:7">
      <c r="A109" s="295" t="s">
        <v>1470</v>
      </c>
      <c r="B109" s="297" t="s">
        <v>1471</v>
      </c>
      <c r="C109" s="298"/>
      <c r="D109" s="298"/>
      <c r="E109" s="290">
        <f t="shared" si="3"/>
        <v>0</v>
      </c>
      <c r="F109" s="287" t="str">
        <f t="shared" si="4"/>
        <v>否</v>
      </c>
      <c r="G109" s="270" t="str">
        <f t="shared" si="5"/>
        <v>项</v>
      </c>
    </row>
    <row r="110" s="263" customFormat="1" ht="36" hidden="1" customHeight="1" spans="1:7">
      <c r="A110" s="295" t="s">
        <v>1472</v>
      </c>
      <c r="B110" s="296" t="s">
        <v>1473</v>
      </c>
      <c r="C110" s="298">
        <f>SUM(C111:C115)</f>
        <v>0</v>
      </c>
      <c r="D110" s="298">
        <f>SUM(D111:D115)</f>
        <v>0</v>
      </c>
      <c r="E110" s="290">
        <f t="shared" si="3"/>
        <v>0</v>
      </c>
      <c r="F110" s="287" t="str">
        <f t="shared" si="4"/>
        <v>否</v>
      </c>
      <c r="G110" s="270" t="str">
        <f t="shared" si="5"/>
        <v>款</v>
      </c>
    </row>
    <row r="111" s="263" customFormat="1" ht="36" hidden="1" customHeight="1" spans="1:7">
      <c r="A111" s="295" t="s">
        <v>1474</v>
      </c>
      <c r="B111" s="297" t="s">
        <v>1443</v>
      </c>
      <c r="C111" s="298"/>
      <c r="D111" s="298"/>
      <c r="E111" s="290">
        <f t="shared" si="3"/>
        <v>0</v>
      </c>
      <c r="F111" s="287" t="str">
        <f t="shared" si="4"/>
        <v>否</v>
      </c>
      <c r="G111" s="270" t="str">
        <f t="shared" si="5"/>
        <v>项</v>
      </c>
    </row>
    <row r="112" s="263" customFormat="1" ht="36" hidden="1" customHeight="1" spans="1:7">
      <c r="A112" s="295" t="s">
        <v>1475</v>
      </c>
      <c r="B112" s="297" t="s">
        <v>1445</v>
      </c>
      <c r="C112" s="298"/>
      <c r="D112" s="298"/>
      <c r="E112" s="290">
        <f t="shared" si="3"/>
        <v>0</v>
      </c>
      <c r="F112" s="287" t="str">
        <f t="shared" si="4"/>
        <v>否</v>
      </c>
      <c r="G112" s="270" t="str">
        <f t="shared" si="5"/>
        <v>项</v>
      </c>
    </row>
    <row r="113" s="263" customFormat="1" ht="36" hidden="1" customHeight="1" spans="1:7">
      <c r="A113" s="295" t="s">
        <v>1476</v>
      </c>
      <c r="B113" s="297" t="s">
        <v>1447</v>
      </c>
      <c r="C113" s="298"/>
      <c r="D113" s="298"/>
      <c r="E113" s="290">
        <f t="shared" si="3"/>
        <v>0</v>
      </c>
      <c r="F113" s="287" t="str">
        <f t="shared" si="4"/>
        <v>否</v>
      </c>
      <c r="G113" s="270" t="str">
        <f t="shared" si="5"/>
        <v>项</v>
      </c>
    </row>
    <row r="114" s="263" customFormat="1" ht="36" hidden="1" customHeight="1" spans="1:7">
      <c r="A114" s="295" t="s">
        <v>1477</v>
      </c>
      <c r="B114" s="297" t="s">
        <v>1449</v>
      </c>
      <c r="C114" s="298"/>
      <c r="D114" s="298"/>
      <c r="E114" s="290">
        <f t="shared" si="3"/>
        <v>0</v>
      </c>
      <c r="F114" s="287" t="str">
        <f t="shared" si="4"/>
        <v>否</v>
      </c>
      <c r="G114" s="270" t="str">
        <f t="shared" si="5"/>
        <v>项</v>
      </c>
    </row>
    <row r="115" s="263" customFormat="1" ht="36" hidden="1" customHeight="1" spans="1:7">
      <c r="A115" s="295" t="s">
        <v>1478</v>
      </c>
      <c r="B115" s="297" t="s">
        <v>1479</v>
      </c>
      <c r="C115" s="298"/>
      <c r="D115" s="298"/>
      <c r="E115" s="290">
        <f t="shared" si="3"/>
        <v>0</v>
      </c>
      <c r="F115" s="287" t="str">
        <f t="shared" si="4"/>
        <v>否</v>
      </c>
      <c r="G115" s="270" t="str">
        <f t="shared" si="5"/>
        <v>项</v>
      </c>
    </row>
    <row r="116" s="263" customFormat="1" ht="36" hidden="1" customHeight="1" spans="1:7">
      <c r="A116" s="295" t="s">
        <v>1480</v>
      </c>
      <c r="B116" s="296" t="s">
        <v>1481</v>
      </c>
      <c r="C116" s="298">
        <f>SUM(C117:C118)</f>
        <v>0</v>
      </c>
      <c r="D116" s="298">
        <f>SUM(D117:D118)</f>
        <v>0</v>
      </c>
      <c r="E116" s="290">
        <f t="shared" si="3"/>
        <v>0</v>
      </c>
      <c r="F116" s="287" t="str">
        <f t="shared" si="4"/>
        <v>否</v>
      </c>
      <c r="G116" s="270" t="str">
        <f t="shared" si="5"/>
        <v>款</v>
      </c>
    </row>
    <row r="117" s="263" customFormat="1" ht="36" hidden="1" customHeight="1" spans="1:7">
      <c r="A117" s="295" t="s">
        <v>1482</v>
      </c>
      <c r="B117" s="297" t="s">
        <v>1455</v>
      </c>
      <c r="C117" s="298"/>
      <c r="D117" s="298"/>
      <c r="E117" s="290">
        <f t="shared" si="3"/>
        <v>0</v>
      </c>
      <c r="F117" s="287" t="str">
        <f t="shared" si="4"/>
        <v>否</v>
      </c>
      <c r="G117" s="270" t="str">
        <f t="shared" si="5"/>
        <v>项</v>
      </c>
    </row>
    <row r="118" s="263" customFormat="1" ht="36" hidden="1" customHeight="1" spans="1:7">
      <c r="A118" s="295" t="s">
        <v>1483</v>
      </c>
      <c r="B118" s="297" t="s">
        <v>1484</v>
      </c>
      <c r="C118" s="298"/>
      <c r="D118" s="298"/>
      <c r="E118" s="290">
        <f t="shared" si="3"/>
        <v>0</v>
      </c>
      <c r="F118" s="287" t="str">
        <f t="shared" si="4"/>
        <v>否</v>
      </c>
      <c r="G118" s="270" t="str">
        <f t="shared" si="5"/>
        <v>项</v>
      </c>
    </row>
    <row r="119" s="263" customFormat="1" ht="36" hidden="1" customHeight="1" spans="1:7">
      <c r="A119" s="295" t="s">
        <v>1485</v>
      </c>
      <c r="B119" s="296" t="s">
        <v>1486</v>
      </c>
      <c r="C119" s="298">
        <f>SUM(C120:C127)</f>
        <v>0</v>
      </c>
      <c r="D119" s="298">
        <f>SUM(D120:D127)</f>
        <v>0</v>
      </c>
      <c r="E119" s="290">
        <f t="shared" si="3"/>
        <v>0</v>
      </c>
      <c r="F119" s="287" t="str">
        <f t="shared" si="4"/>
        <v>否</v>
      </c>
      <c r="G119" s="270" t="str">
        <f t="shared" si="5"/>
        <v>款</v>
      </c>
    </row>
    <row r="120" s="263" customFormat="1" ht="36" hidden="1" customHeight="1" spans="1:7">
      <c r="A120" s="295" t="s">
        <v>1487</v>
      </c>
      <c r="B120" s="297" t="s">
        <v>1403</v>
      </c>
      <c r="C120" s="298"/>
      <c r="D120" s="298"/>
      <c r="E120" s="290">
        <f t="shared" si="3"/>
        <v>0</v>
      </c>
      <c r="F120" s="287" t="str">
        <f t="shared" si="4"/>
        <v>否</v>
      </c>
      <c r="G120" s="270" t="str">
        <f t="shared" si="5"/>
        <v>项</v>
      </c>
    </row>
    <row r="121" s="263" customFormat="1" ht="36" hidden="1" customHeight="1" spans="1:7">
      <c r="A121" s="295" t="s">
        <v>1488</v>
      </c>
      <c r="B121" s="297" t="s">
        <v>1405</v>
      </c>
      <c r="C121" s="298"/>
      <c r="D121" s="298"/>
      <c r="E121" s="290">
        <f t="shared" si="3"/>
        <v>0</v>
      </c>
      <c r="F121" s="287" t="str">
        <f t="shared" si="4"/>
        <v>否</v>
      </c>
      <c r="G121" s="270" t="str">
        <f t="shared" si="5"/>
        <v>项</v>
      </c>
    </row>
    <row r="122" s="263" customFormat="1" ht="36" hidden="1" customHeight="1" spans="1:7">
      <c r="A122" s="295" t="s">
        <v>1489</v>
      </c>
      <c r="B122" s="297" t="s">
        <v>1407</v>
      </c>
      <c r="C122" s="298"/>
      <c r="D122" s="298"/>
      <c r="E122" s="290">
        <f t="shared" si="3"/>
        <v>0</v>
      </c>
      <c r="F122" s="287" t="str">
        <f t="shared" si="4"/>
        <v>否</v>
      </c>
      <c r="G122" s="270" t="str">
        <f t="shared" si="5"/>
        <v>项</v>
      </c>
    </row>
    <row r="123" s="263" customFormat="1" ht="36" hidden="1" customHeight="1" spans="1:7">
      <c r="A123" s="295" t="s">
        <v>1490</v>
      </c>
      <c r="B123" s="297" t="s">
        <v>1409</v>
      </c>
      <c r="C123" s="298"/>
      <c r="D123" s="298"/>
      <c r="E123" s="290">
        <f t="shared" si="3"/>
        <v>0</v>
      </c>
      <c r="F123" s="287" t="str">
        <f t="shared" si="4"/>
        <v>否</v>
      </c>
      <c r="G123" s="270" t="str">
        <f t="shared" si="5"/>
        <v>项</v>
      </c>
    </row>
    <row r="124" s="263" customFormat="1" ht="36" hidden="1" customHeight="1" spans="1:7">
      <c r="A124" s="295" t="s">
        <v>1491</v>
      </c>
      <c r="B124" s="297" t="s">
        <v>1415</v>
      </c>
      <c r="C124" s="298"/>
      <c r="D124" s="298"/>
      <c r="E124" s="290">
        <f t="shared" si="3"/>
        <v>0</v>
      </c>
      <c r="F124" s="287" t="str">
        <f t="shared" si="4"/>
        <v>否</v>
      </c>
      <c r="G124" s="270" t="str">
        <f t="shared" si="5"/>
        <v>项</v>
      </c>
    </row>
    <row r="125" s="263" customFormat="1" ht="36" hidden="1" customHeight="1" spans="1:7">
      <c r="A125" s="295" t="s">
        <v>1492</v>
      </c>
      <c r="B125" s="297" t="s">
        <v>1419</v>
      </c>
      <c r="C125" s="298"/>
      <c r="D125" s="298"/>
      <c r="E125" s="290">
        <f t="shared" si="3"/>
        <v>0</v>
      </c>
      <c r="F125" s="287" t="str">
        <f t="shared" si="4"/>
        <v>否</v>
      </c>
      <c r="G125" s="270" t="str">
        <f t="shared" si="5"/>
        <v>项</v>
      </c>
    </row>
    <row r="126" s="263" customFormat="1" ht="36" hidden="1" customHeight="1" spans="1:7">
      <c r="A126" s="295" t="s">
        <v>1493</v>
      </c>
      <c r="B126" s="297" t="s">
        <v>1421</v>
      </c>
      <c r="C126" s="298"/>
      <c r="D126" s="298"/>
      <c r="E126" s="290">
        <f t="shared" si="3"/>
        <v>0</v>
      </c>
      <c r="F126" s="287" t="str">
        <f t="shared" si="4"/>
        <v>否</v>
      </c>
      <c r="G126" s="270" t="str">
        <f t="shared" si="5"/>
        <v>项</v>
      </c>
    </row>
    <row r="127" s="263" customFormat="1" ht="36" hidden="1" customHeight="1" spans="1:7">
      <c r="A127" s="295" t="s">
        <v>1494</v>
      </c>
      <c r="B127" s="297" t="s">
        <v>1495</v>
      </c>
      <c r="C127" s="298"/>
      <c r="D127" s="298"/>
      <c r="E127" s="290">
        <f t="shared" si="3"/>
        <v>0</v>
      </c>
      <c r="F127" s="287" t="str">
        <f t="shared" si="4"/>
        <v>否</v>
      </c>
      <c r="G127" s="270" t="str">
        <f t="shared" si="5"/>
        <v>项</v>
      </c>
    </row>
    <row r="128" s="263" customFormat="1" ht="36" hidden="1" customHeight="1" spans="1:7">
      <c r="A128" s="295">
        <v>21298</v>
      </c>
      <c r="B128" s="289" t="s">
        <v>1324</v>
      </c>
      <c r="C128" s="298">
        <f>SUM(C129:C130)</f>
        <v>0</v>
      </c>
      <c r="D128" s="298">
        <f>SUM(D129:D130)</f>
        <v>0</v>
      </c>
      <c r="E128" s="290">
        <f t="shared" si="3"/>
        <v>0</v>
      </c>
      <c r="F128" s="287" t="str">
        <f t="shared" si="4"/>
        <v>否</v>
      </c>
      <c r="G128" s="270" t="str">
        <f t="shared" si="5"/>
        <v>款</v>
      </c>
    </row>
    <row r="129" s="263" customFormat="1" ht="36" hidden="1" customHeight="1" spans="1:7">
      <c r="A129" s="295">
        <v>2129801</v>
      </c>
      <c r="B129" s="291" t="s">
        <v>1496</v>
      </c>
      <c r="C129" s="298"/>
      <c r="D129" s="298"/>
      <c r="E129" s="290">
        <f t="shared" si="3"/>
        <v>0</v>
      </c>
      <c r="F129" s="287" t="str">
        <f t="shared" si="4"/>
        <v>否</v>
      </c>
      <c r="G129" s="270" t="str">
        <f t="shared" si="5"/>
        <v>项</v>
      </c>
    </row>
    <row r="130" s="263" customFormat="1" ht="36" hidden="1" customHeight="1" spans="1:7">
      <c r="A130" s="295">
        <v>2129899</v>
      </c>
      <c r="B130" s="297" t="s">
        <v>1497</v>
      </c>
      <c r="C130" s="298"/>
      <c r="D130" s="298"/>
      <c r="E130" s="290">
        <f t="shared" si="3"/>
        <v>0</v>
      </c>
      <c r="F130" s="287" t="str">
        <f t="shared" si="4"/>
        <v>否</v>
      </c>
      <c r="G130" s="270" t="str">
        <f t="shared" si="5"/>
        <v>项</v>
      </c>
    </row>
    <row r="131" s="263" customFormat="1" ht="36" customHeight="1" spans="1:7">
      <c r="A131" s="294" t="s">
        <v>66</v>
      </c>
      <c r="B131" s="284" t="s">
        <v>1498</v>
      </c>
      <c r="C131" s="244">
        <f>SUM(C132,C137,C142,C147,C150,C155,C159,C163,C166)</f>
        <v>67</v>
      </c>
      <c r="D131" s="244">
        <f>SUM(D132,D137,D142,D147,D150,D155,D159,D163,D166)</f>
        <v>119</v>
      </c>
      <c r="E131" s="286">
        <f t="shared" si="3"/>
        <v>0.776</v>
      </c>
      <c r="F131" s="287" t="str">
        <f t="shared" si="4"/>
        <v>是</v>
      </c>
      <c r="G131" s="270" t="str">
        <f t="shared" si="5"/>
        <v>类</v>
      </c>
    </row>
    <row r="132" s="263" customFormat="1" ht="36" customHeight="1" spans="1:7">
      <c r="A132" s="295" t="s">
        <v>1499</v>
      </c>
      <c r="B132" s="296" t="s">
        <v>1500</v>
      </c>
      <c r="C132" s="216">
        <f>SUM(C133:C136)</f>
        <v>67</v>
      </c>
      <c r="D132" s="216">
        <f>SUM(D133:D136)</f>
        <v>119</v>
      </c>
      <c r="E132" s="290">
        <f t="shared" ref="E132:E195" si="6">IF(C132&lt;0,"",IFERROR(D132/C132-1,0))</f>
        <v>0.776</v>
      </c>
      <c r="F132" s="287" t="str">
        <f t="shared" ref="F132:F195" si="7">IF(LEN(A132)=3,"是",IF(B132&lt;&gt;"",IF(SUM(C132:D132)&lt;&gt;0,"是","否"),"是"))</f>
        <v>是</v>
      </c>
      <c r="G132" s="270" t="str">
        <f t="shared" ref="G132:G195" si="8">IF(LEN(A132)=3,"类",IF(LEN(A132)=5,"款","项"))</f>
        <v>款</v>
      </c>
    </row>
    <row r="133" s="263" customFormat="1" ht="36" customHeight="1" spans="1:7">
      <c r="A133" s="295" t="s">
        <v>1501</v>
      </c>
      <c r="B133" s="297" t="s">
        <v>1502</v>
      </c>
      <c r="C133" s="298"/>
      <c r="D133" s="298">
        <v>30</v>
      </c>
      <c r="E133" s="290">
        <f t="shared" si="6"/>
        <v>0</v>
      </c>
      <c r="F133" s="287" t="str">
        <f t="shared" si="7"/>
        <v>是</v>
      </c>
      <c r="G133" s="270" t="str">
        <f t="shared" si="8"/>
        <v>项</v>
      </c>
    </row>
    <row r="134" s="263" customFormat="1" ht="36" hidden="1" customHeight="1" spans="1:7">
      <c r="A134" s="295" t="s">
        <v>1503</v>
      </c>
      <c r="B134" s="297" t="s">
        <v>1504</v>
      </c>
      <c r="C134" s="298"/>
      <c r="D134" s="298"/>
      <c r="E134" s="290">
        <f t="shared" si="6"/>
        <v>0</v>
      </c>
      <c r="F134" s="287" t="str">
        <f t="shared" si="7"/>
        <v>否</v>
      </c>
      <c r="G134" s="270" t="str">
        <f t="shared" si="8"/>
        <v>项</v>
      </c>
    </row>
    <row r="135" s="263" customFormat="1" ht="36" hidden="1" customHeight="1" spans="1:7">
      <c r="A135" s="295" t="s">
        <v>1505</v>
      </c>
      <c r="B135" s="297" t="s">
        <v>1506</v>
      </c>
      <c r="C135" s="298"/>
      <c r="D135" s="298"/>
      <c r="E135" s="290">
        <f t="shared" si="6"/>
        <v>0</v>
      </c>
      <c r="F135" s="287" t="str">
        <f t="shared" si="7"/>
        <v>否</v>
      </c>
      <c r="G135" s="270" t="str">
        <f t="shared" si="8"/>
        <v>项</v>
      </c>
    </row>
    <row r="136" s="263" customFormat="1" ht="36" customHeight="1" spans="1:7">
      <c r="A136" s="295" t="s">
        <v>1507</v>
      </c>
      <c r="B136" s="297" t="s">
        <v>1508</v>
      </c>
      <c r="C136" s="298">
        <v>67</v>
      </c>
      <c r="D136" s="298">
        <v>89</v>
      </c>
      <c r="E136" s="290">
        <f t="shared" si="6"/>
        <v>0.328</v>
      </c>
      <c r="F136" s="287" t="str">
        <f t="shared" si="7"/>
        <v>是</v>
      </c>
      <c r="G136" s="270" t="str">
        <f t="shared" si="8"/>
        <v>项</v>
      </c>
    </row>
    <row r="137" s="263" customFormat="1" ht="36" hidden="1" customHeight="1" spans="1:7">
      <c r="A137" s="295" t="s">
        <v>1509</v>
      </c>
      <c r="B137" s="296" t="s">
        <v>1510</v>
      </c>
      <c r="C137" s="298">
        <f>SUM(C138:C141)</f>
        <v>0</v>
      </c>
      <c r="D137" s="298">
        <f>SUM(D138:D141)</f>
        <v>0</v>
      </c>
      <c r="E137" s="290">
        <f t="shared" si="6"/>
        <v>0</v>
      </c>
      <c r="F137" s="287" t="str">
        <f t="shared" si="7"/>
        <v>否</v>
      </c>
      <c r="G137" s="270" t="str">
        <f t="shared" si="8"/>
        <v>款</v>
      </c>
    </row>
    <row r="138" s="263" customFormat="1" ht="36" hidden="1" customHeight="1" spans="1:7">
      <c r="A138" s="295" t="s">
        <v>1511</v>
      </c>
      <c r="B138" s="297" t="s">
        <v>1502</v>
      </c>
      <c r="C138" s="298"/>
      <c r="D138" s="298"/>
      <c r="E138" s="290">
        <f t="shared" si="6"/>
        <v>0</v>
      </c>
      <c r="F138" s="287" t="str">
        <f t="shared" si="7"/>
        <v>否</v>
      </c>
      <c r="G138" s="270" t="str">
        <f t="shared" si="8"/>
        <v>项</v>
      </c>
    </row>
    <row r="139" s="263" customFormat="1" ht="36" hidden="1" customHeight="1" spans="1:7">
      <c r="A139" s="295" t="s">
        <v>1512</v>
      </c>
      <c r="B139" s="297" t="s">
        <v>1504</v>
      </c>
      <c r="C139" s="298"/>
      <c r="D139" s="298"/>
      <c r="E139" s="290">
        <f t="shared" si="6"/>
        <v>0</v>
      </c>
      <c r="F139" s="287" t="str">
        <f t="shared" si="7"/>
        <v>否</v>
      </c>
      <c r="G139" s="270" t="str">
        <f t="shared" si="8"/>
        <v>项</v>
      </c>
    </row>
    <row r="140" s="263" customFormat="1" ht="36" hidden="1" customHeight="1" spans="1:7">
      <c r="A140" s="295" t="s">
        <v>1513</v>
      </c>
      <c r="B140" s="297" t="s">
        <v>1514</v>
      </c>
      <c r="C140" s="298"/>
      <c r="D140" s="298"/>
      <c r="E140" s="290">
        <f t="shared" si="6"/>
        <v>0</v>
      </c>
      <c r="F140" s="287" t="str">
        <f t="shared" si="7"/>
        <v>否</v>
      </c>
      <c r="G140" s="270" t="str">
        <f t="shared" si="8"/>
        <v>项</v>
      </c>
    </row>
    <row r="141" s="263" customFormat="1" ht="36" hidden="1" customHeight="1" spans="1:7">
      <c r="A141" s="295" t="s">
        <v>1515</v>
      </c>
      <c r="B141" s="297" t="s">
        <v>1516</v>
      </c>
      <c r="C141" s="298"/>
      <c r="D141" s="298"/>
      <c r="E141" s="290">
        <f t="shared" si="6"/>
        <v>0</v>
      </c>
      <c r="F141" s="287" t="str">
        <f t="shared" si="7"/>
        <v>否</v>
      </c>
      <c r="G141" s="270" t="str">
        <f t="shared" si="8"/>
        <v>项</v>
      </c>
    </row>
    <row r="142" s="263" customFormat="1" ht="36" hidden="1" customHeight="1" spans="1:7">
      <c r="A142" s="295" t="s">
        <v>1517</v>
      </c>
      <c r="B142" s="296" t="s">
        <v>1518</v>
      </c>
      <c r="C142" s="216">
        <f>SUM(C143:C146)</f>
        <v>0</v>
      </c>
      <c r="D142" s="216">
        <f>SUM(D143:D146)</f>
        <v>0</v>
      </c>
      <c r="E142" s="290">
        <f t="shared" si="6"/>
        <v>0</v>
      </c>
      <c r="F142" s="287" t="str">
        <f t="shared" si="7"/>
        <v>否</v>
      </c>
      <c r="G142" s="270" t="str">
        <f t="shared" si="8"/>
        <v>款</v>
      </c>
    </row>
    <row r="143" s="263" customFormat="1" ht="36" hidden="1" customHeight="1" spans="1:7">
      <c r="A143" s="295" t="s">
        <v>1519</v>
      </c>
      <c r="B143" s="297" t="s">
        <v>778</v>
      </c>
      <c r="C143" s="298"/>
      <c r="D143" s="298"/>
      <c r="E143" s="290">
        <f t="shared" si="6"/>
        <v>0</v>
      </c>
      <c r="F143" s="287" t="str">
        <f t="shared" si="7"/>
        <v>否</v>
      </c>
      <c r="G143" s="270" t="str">
        <f t="shared" si="8"/>
        <v>项</v>
      </c>
    </row>
    <row r="144" s="263" customFormat="1" ht="36" hidden="1" customHeight="1" spans="1:7">
      <c r="A144" s="295" t="s">
        <v>1520</v>
      </c>
      <c r="B144" s="297" t="s">
        <v>1521</v>
      </c>
      <c r="C144" s="298"/>
      <c r="D144" s="298"/>
      <c r="E144" s="290">
        <f t="shared" si="6"/>
        <v>0</v>
      </c>
      <c r="F144" s="287" t="str">
        <f t="shared" si="7"/>
        <v>否</v>
      </c>
      <c r="G144" s="270" t="str">
        <f t="shared" si="8"/>
        <v>项</v>
      </c>
    </row>
    <row r="145" s="263" customFormat="1" ht="36" hidden="1" customHeight="1" spans="1:7">
      <c r="A145" s="295" t="s">
        <v>1522</v>
      </c>
      <c r="B145" s="297" t="s">
        <v>1523</v>
      </c>
      <c r="C145" s="298"/>
      <c r="D145" s="298"/>
      <c r="E145" s="290">
        <f t="shared" si="6"/>
        <v>0</v>
      </c>
      <c r="F145" s="287" t="str">
        <f t="shared" si="7"/>
        <v>否</v>
      </c>
      <c r="G145" s="270" t="str">
        <f t="shared" si="8"/>
        <v>项</v>
      </c>
    </row>
    <row r="146" s="263" customFormat="1" ht="36" hidden="1" customHeight="1" spans="1:7">
      <c r="A146" s="295" t="s">
        <v>1524</v>
      </c>
      <c r="B146" s="297" t="s">
        <v>1525</v>
      </c>
      <c r="C146" s="298"/>
      <c r="D146" s="298"/>
      <c r="E146" s="290">
        <f t="shared" si="6"/>
        <v>0</v>
      </c>
      <c r="F146" s="287" t="str">
        <f t="shared" si="7"/>
        <v>否</v>
      </c>
      <c r="G146" s="270" t="str">
        <f t="shared" si="8"/>
        <v>项</v>
      </c>
    </row>
    <row r="147" s="263" customFormat="1" ht="36" hidden="1" customHeight="1" spans="1:7">
      <c r="A147" s="302">
        <v>21370</v>
      </c>
      <c r="B147" s="296" t="s">
        <v>1526</v>
      </c>
      <c r="C147" s="298">
        <f>SUM(C148:C149)</f>
        <v>0</v>
      </c>
      <c r="D147" s="298">
        <f>SUM(D148:D149)</f>
        <v>0</v>
      </c>
      <c r="E147" s="290">
        <f t="shared" si="6"/>
        <v>0</v>
      </c>
      <c r="F147" s="287" t="str">
        <f t="shared" si="7"/>
        <v>否</v>
      </c>
      <c r="G147" s="270" t="str">
        <f t="shared" si="8"/>
        <v>款</v>
      </c>
    </row>
    <row r="148" s="263" customFormat="1" ht="36" hidden="1" customHeight="1" spans="1:7">
      <c r="A148" s="302">
        <v>2137001</v>
      </c>
      <c r="B148" s="297" t="s">
        <v>1502</v>
      </c>
      <c r="C148" s="298"/>
      <c r="D148" s="298"/>
      <c r="E148" s="290">
        <f t="shared" si="6"/>
        <v>0</v>
      </c>
      <c r="F148" s="287" t="str">
        <f t="shared" si="7"/>
        <v>否</v>
      </c>
      <c r="G148" s="270" t="str">
        <f t="shared" si="8"/>
        <v>项</v>
      </c>
    </row>
    <row r="149" s="263" customFormat="1" ht="36" hidden="1" customHeight="1" spans="1:7">
      <c r="A149" s="302">
        <v>2137099</v>
      </c>
      <c r="B149" s="297" t="s">
        <v>1527</v>
      </c>
      <c r="C149" s="298"/>
      <c r="D149" s="298"/>
      <c r="E149" s="290">
        <f t="shared" si="6"/>
        <v>0</v>
      </c>
      <c r="F149" s="287" t="str">
        <f t="shared" si="7"/>
        <v>否</v>
      </c>
      <c r="G149" s="270" t="str">
        <f t="shared" si="8"/>
        <v>项</v>
      </c>
    </row>
    <row r="150" s="263" customFormat="1" ht="36" hidden="1" customHeight="1" spans="1:7">
      <c r="A150" s="302">
        <v>21371</v>
      </c>
      <c r="B150" s="296" t="s">
        <v>1528</v>
      </c>
      <c r="C150" s="298">
        <f>SUM(C151:C154)</f>
        <v>0</v>
      </c>
      <c r="D150" s="298">
        <f>SUM(D151:D154)</f>
        <v>0</v>
      </c>
      <c r="E150" s="290">
        <f t="shared" si="6"/>
        <v>0</v>
      </c>
      <c r="F150" s="287" t="str">
        <f t="shared" si="7"/>
        <v>否</v>
      </c>
      <c r="G150" s="270" t="str">
        <f t="shared" si="8"/>
        <v>款</v>
      </c>
    </row>
    <row r="151" s="263" customFormat="1" ht="36" hidden="1" customHeight="1" spans="1:7">
      <c r="A151" s="302">
        <v>2137101</v>
      </c>
      <c r="B151" s="297" t="s">
        <v>778</v>
      </c>
      <c r="C151" s="298"/>
      <c r="D151" s="298"/>
      <c r="E151" s="290">
        <f t="shared" si="6"/>
        <v>0</v>
      </c>
      <c r="F151" s="287" t="str">
        <f t="shared" si="7"/>
        <v>否</v>
      </c>
      <c r="G151" s="270" t="str">
        <f t="shared" si="8"/>
        <v>项</v>
      </c>
    </row>
    <row r="152" s="263" customFormat="1" ht="36" hidden="1" customHeight="1" spans="1:7">
      <c r="A152" s="302">
        <v>2137102</v>
      </c>
      <c r="B152" s="297" t="s">
        <v>1529</v>
      </c>
      <c r="C152" s="298"/>
      <c r="D152" s="298"/>
      <c r="E152" s="290">
        <f t="shared" si="6"/>
        <v>0</v>
      </c>
      <c r="F152" s="287" t="str">
        <f t="shared" si="7"/>
        <v>否</v>
      </c>
      <c r="G152" s="270" t="str">
        <f t="shared" si="8"/>
        <v>项</v>
      </c>
    </row>
    <row r="153" s="263" customFormat="1" ht="36" hidden="1" customHeight="1" spans="1:7">
      <c r="A153" s="302">
        <v>2137103</v>
      </c>
      <c r="B153" s="297" t="s">
        <v>1523</v>
      </c>
      <c r="C153" s="298"/>
      <c r="D153" s="298"/>
      <c r="E153" s="290">
        <f t="shared" si="6"/>
        <v>0</v>
      </c>
      <c r="F153" s="287" t="str">
        <f t="shared" si="7"/>
        <v>否</v>
      </c>
      <c r="G153" s="270" t="str">
        <f t="shared" si="8"/>
        <v>项</v>
      </c>
    </row>
    <row r="154" s="263" customFormat="1" ht="36" hidden="1" customHeight="1" spans="1:7">
      <c r="A154" s="302">
        <v>2137199</v>
      </c>
      <c r="B154" s="297" t="s">
        <v>1530</v>
      </c>
      <c r="C154" s="298"/>
      <c r="D154" s="298"/>
      <c r="E154" s="290">
        <f t="shared" si="6"/>
        <v>0</v>
      </c>
      <c r="F154" s="287" t="str">
        <f t="shared" si="7"/>
        <v>否</v>
      </c>
      <c r="G154" s="270" t="str">
        <f t="shared" si="8"/>
        <v>项</v>
      </c>
    </row>
    <row r="155" s="263" customFormat="1" ht="36" hidden="1" customHeight="1" spans="1:7">
      <c r="A155" s="302">
        <v>21372</v>
      </c>
      <c r="B155" s="296" t="s">
        <v>1531</v>
      </c>
      <c r="C155" s="298">
        <f>SUM(C156:C158)</f>
        <v>0</v>
      </c>
      <c r="D155" s="298">
        <f>SUM(D156:D158)</f>
        <v>0</v>
      </c>
      <c r="E155" s="290">
        <f t="shared" si="6"/>
        <v>0</v>
      </c>
      <c r="F155" s="287" t="str">
        <f t="shared" si="7"/>
        <v>否</v>
      </c>
      <c r="G155" s="270" t="str">
        <f t="shared" si="8"/>
        <v>款</v>
      </c>
    </row>
    <row r="156" s="263" customFormat="1" ht="36" hidden="1" customHeight="1" spans="1:7">
      <c r="A156" s="302">
        <v>2137201</v>
      </c>
      <c r="B156" s="297" t="s">
        <v>1532</v>
      </c>
      <c r="C156" s="298"/>
      <c r="D156" s="298"/>
      <c r="E156" s="290">
        <f t="shared" si="6"/>
        <v>0</v>
      </c>
      <c r="F156" s="287" t="str">
        <f t="shared" si="7"/>
        <v>否</v>
      </c>
      <c r="G156" s="270" t="str">
        <f t="shared" si="8"/>
        <v>项</v>
      </c>
    </row>
    <row r="157" s="263" customFormat="1" ht="36" hidden="1" customHeight="1" spans="1:7">
      <c r="A157" s="302">
        <v>2137202</v>
      </c>
      <c r="B157" s="297" t="s">
        <v>1502</v>
      </c>
      <c r="C157" s="298"/>
      <c r="D157" s="298"/>
      <c r="E157" s="290">
        <f t="shared" si="6"/>
        <v>0</v>
      </c>
      <c r="F157" s="287" t="str">
        <f t="shared" si="7"/>
        <v>否</v>
      </c>
      <c r="G157" s="270" t="str">
        <f t="shared" si="8"/>
        <v>项</v>
      </c>
    </row>
    <row r="158" s="263" customFormat="1" ht="36" hidden="1" customHeight="1" spans="1:7">
      <c r="A158" s="302">
        <v>2137299</v>
      </c>
      <c r="B158" s="297" t="s">
        <v>1533</v>
      </c>
      <c r="C158" s="298"/>
      <c r="D158" s="298"/>
      <c r="E158" s="290">
        <f t="shared" si="6"/>
        <v>0</v>
      </c>
      <c r="F158" s="287" t="str">
        <f t="shared" si="7"/>
        <v>否</v>
      </c>
      <c r="G158" s="270" t="str">
        <f t="shared" si="8"/>
        <v>项</v>
      </c>
    </row>
    <row r="159" s="263" customFormat="1" ht="36" hidden="1" customHeight="1" spans="1:7">
      <c r="A159" s="302">
        <v>21373</v>
      </c>
      <c r="B159" s="296" t="s">
        <v>1534</v>
      </c>
      <c r="C159" s="298">
        <f>SUM(C160:C162)</f>
        <v>0</v>
      </c>
      <c r="D159" s="298">
        <f>SUM(D160:D162)</f>
        <v>0</v>
      </c>
      <c r="E159" s="290">
        <f t="shared" si="6"/>
        <v>0</v>
      </c>
      <c r="F159" s="287" t="str">
        <f t="shared" si="7"/>
        <v>否</v>
      </c>
      <c r="G159" s="270" t="str">
        <f t="shared" si="8"/>
        <v>款</v>
      </c>
    </row>
    <row r="160" s="263" customFormat="1" ht="36" hidden="1" customHeight="1" spans="1:7">
      <c r="A160" s="302">
        <v>2137301</v>
      </c>
      <c r="B160" s="297" t="s">
        <v>1532</v>
      </c>
      <c r="C160" s="298"/>
      <c r="D160" s="298"/>
      <c r="E160" s="290">
        <f t="shared" si="6"/>
        <v>0</v>
      </c>
      <c r="F160" s="287" t="str">
        <f t="shared" si="7"/>
        <v>否</v>
      </c>
      <c r="G160" s="270" t="str">
        <f t="shared" si="8"/>
        <v>项</v>
      </c>
    </row>
    <row r="161" s="263" customFormat="1" ht="36" hidden="1" customHeight="1" spans="1:7">
      <c r="A161" s="302">
        <v>2137302</v>
      </c>
      <c r="B161" s="297" t="s">
        <v>1502</v>
      </c>
      <c r="C161" s="298"/>
      <c r="D161" s="298"/>
      <c r="E161" s="290">
        <f t="shared" si="6"/>
        <v>0</v>
      </c>
      <c r="F161" s="287" t="str">
        <f t="shared" si="7"/>
        <v>否</v>
      </c>
      <c r="G161" s="270" t="str">
        <f t="shared" si="8"/>
        <v>项</v>
      </c>
    </row>
    <row r="162" s="263" customFormat="1" ht="36" hidden="1" customHeight="1" spans="1:7">
      <c r="A162" s="302">
        <v>2137399</v>
      </c>
      <c r="B162" s="297" t="s">
        <v>1535</v>
      </c>
      <c r="C162" s="298"/>
      <c r="D162" s="298"/>
      <c r="E162" s="290">
        <f t="shared" si="6"/>
        <v>0</v>
      </c>
      <c r="F162" s="287" t="str">
        <f t="shared" si="7"/>
        <v>否</v>
      </c>
      <c r="G162" s="270" t="str">
        <f t="shared" si="8"/>
        <v>项</v>
      </c>
    </row>
    <row r="163" s="263" customFormat="1" ht="36" hidden="1" customHeight="1" spans="1:7">
      <c r="A163" s="302">
        <v>21374</v>
      </c>
      <c r="B163" s="296" t="s">
        <v>1536</v>
      </c>
      <c r="C163" s="298">
        <f>SUM(C164:C165)</f>
        <v>0</v>
      </c>
      <c r="D163" s="298">
        <f>SUM(D164:D165)</f>
        <v>0</v>
      </c>
      <c r="E163" s="290">
        <f t="shared" si="6"/>
        <v>0</v>
      </c>
      <c r="F163" s="287" t="str">
        <f t="shared" si="7"/>
        <v>否</v>
      </c>
      <c r="G163" s="270" t="str">
        <f t="shared" si="8"/>
        <v>款</v>
      </c>
    </row>
    <row r="164" s="263" customFormat="1" ht="36" hidden="1" customHeight="1" spans="1:7">
      <c r="A164" s="302">
        <v>2137401</v>
      </c>
      <c r="B164" s="297" t="s">
        <v>1502</v>
      </c>
      <c r="C164" s="298"/>
      <c r="D164" s="298"/>
      <c r="E164" s="290">
        <f t="shared" si="6"/>
        <v>0</v>
      </c>
      <c r="F164" s="287" t="str">
        <f t="shared" si="7"/>
        <v>否</v>
      </c>
      <c r="G164" s="270" t="str">
        <f t="shared" si="8"/>
        <v>项</v>
      </c>
    </row>
    <row r="165" s="263" customFormat="1" ht="36" hidden="1" customHeight="1" spans="1:7">
      <c r="A165" s="302">
        <v>2137499</v>
      </c>
      <c r="B165" s="297" t="s">
        <v>1537</v>
      </c>
      <c r="C165" s="298"/>
      <c r="D165" s="298"/>
      <c r="E165" s="290">
        <f t="shared" si="6"/>
        <v>0</v>
      </c>
      <c r="F165" s="287" t="str">
        <f t="shared" si="7"/>
        <v>否</v>
      </c>
      <c r="G165" s="270" t="str">
        <f t="shared" si="8"/>
        <v>项</v>
      </c>
    </row>
    <row r="166" s="263" customFormat="1" ht="36" hidden="1" customHeight="1" spans="1:7">
      <c r="A166" s="302">
        <v>21398</v>
      </c>
      <c r="B166" s="289" t="s">
        <v>1324</v>
      </c>
      <c r="C166" s="298">
        <f>SUM(C167:C169)</f>
        <v>0</v>
      </c>
      <c r="D166" s="298">
        <f>SUM(D167:D169)</f>
        <v>0</v>
      </c>
      <c r="E166" s="290">
        <f t="shared" si="6"/>
        <v>0</v>
      </c>
      <c r="F166" s="287" t="str">
        <f t="shared" si="7"/>
        <v>否</v>
      </c>
      <c r="G166" s="270" t="str">
        <f t="shared" si="8"/>
        <v>款</v>
      </c>
    </row>
    <row r="167" s="263" customFormat="1" ht="36" hidden="1" customHeight="1" spans="1:7">
      <c r="A167" s="302">
        <v>2139801</v>
      </c>
      <c r="B167" s="291" t="s">
        <v>1538</v>
      </c>
      <c r="C167" s="298"/>
      <c r="D167" s="298"/>
      <c r="E167" s="290">
        <f t="shared" si="6"/>
        <v>0</v>
      </c>
      <c r="F167" s="287" t="str">
        <f t="shared" si="7"/>
        <v>否</v>
      </c>
      <c r="G167" s="270" t="str">
        <f t="shared" si="8"/>
        <v>项</v>
      </c>
    </row>
    <row r="168" s="263" customFormat="1" ht="36" hidden="1" customHeight="1" spans="1:7">
      <c r="A168" s="302">
        <v>2139802</v>
      </c>
      <c r="B168" s="291" t="s">
        <v>1539</v>
      </c>
      <c r="C168" s="298"/>
      <c r="D168" s="298"/>
      <c r="E168" s="290">
        <f t="shared" si="6"/>
        <v>0</v>
      </c>
      <c r="F168" s="287" t="str">
        <f t="shared" si="7"/>
        <v>否</v>
      </c>
      <c r="G168" s="270" t="str">
        <f t="shared" si="8"/>
        <v>项</v>
      </c>
    </row>
    <row r="169" s="263" customFormat="1" ht="36" hidden="1" customHeight="1" spans="1:7">
      <c r="A169" s="302">
        <v>2139899</v>
      </c>
      <c r="B169" s="291" t="s">
        <v>1540</v>
      </c>
      <c r="C169" s="298"/>
      <c r="D169" s="298"/>
      <c r="E169" s="290">
        <f t="shared" si="6"/>
        <v>0</v>
      </c>
      <c r="F169" s="287" t="str">
        <f t="shared" si="7"/>
        <v>否</v>
      </c>
      <c r="G169" s="270" t="str">
        <f t="shared" si="8"/>
        <v>项</v>
      </c>
    </row>
    <row r="170" s="263" customFormat="1" ht="36" customHeight="1" spans="1:7">
      <c r="A170" s="294" t="s">
        <v>68</v>
      </c>
      <c r="B170" s="284" t="s">
        <v>1541</v>
      </c>
      <c r="C170" s="244">
        <f>SUM(C171,C176,C181,C190,C197,C207,C210,C213:C214)</f>
        <v>0</v>
      </c>
      <c r="D170" s="244">
        <f>SUM(D171,D176,D181,D190,D197,D207,D210,D213:D214)</f>
        <v>0</v>
      </c>
      <c r="E170" s="286">
        <f t="shared" si="6"/>
        <v>0</v>
      </c>
      <c r="F170" s="287" t="str">
        <f t="shared" si="7"/>
        <v>是</v>
      </c>
      <c r="G170" s="270" t="str">
        <f t="shared" si="8"/>
        <v>类</v>
      </c>
    </row>
    <row r="171" s="263" customFormat="1" ht="36" hidden="1" customHeight="1" spans="1:7">
      <c r="A171" s="295" t="s">
        <v>1542</v>
      </c>
      <c r="B171" s="296" t="s">
        <v>1543</v>
      </c>
      <c r="C171" s="298">
        <f>SUM(C172:C175)</f>
        <v>0</v>
      </c>
      <c r="D171" s="298">
        <f>SUM(D172:D175)</f>
        <v>0</v>
      </c>
      <c r="E171" s="290">
        <f t="shared" si="6"/>
        <v>0</v>
      </c>
      <c r="F171" s="287" t="str">
        <f t="shared" si="7"/>
        <v>否</v>
      </c>
      <c r="G171" s="270" t="str">
        <f t="shared" si="8"/>
        <v>款</v>
      </c>
    </row>
    <row r="172" s="263" customFormat="1" ht="36" hidden="1" customHeight="1" spans="1:7">
      <c r="A172" s="295" t="s">
        <v>1544</v>
      </c>
      <c r="B172" s="297" t="s">
        <v>811</v>
      </c>
      <c r="C172" s="298"/>
      <c r="D172" s="298"/>
      <c r="E172" s="290">
        <f t="shared" si="6"/>
        <v>0</v>
      </c>
      <c r="F172" s="287" t="str">
        <f t="shared" si="7"/>
        <v>否</v>
      </c>
      <c r="G172" s="270" t="str">
        <f t="shared" si="8"/>
        <v>项</v>
      </c>
    </row>
    <row r="173" s="263" customFormat="1" ht="36" hidden="1" customHeight="1" spans="1:7">
      <c r="A173" s="295" t="s">
        <v>1545</v>
      </c>
      <c r="B173" s="297" t="s">
        <v>812</v>
      </c>
      <c r="C173" s="298"/>
      <c r="D173" s="298"/>
      <c r="E173" s="290">
        <f t="shared" si="6"/>
        <v>0</v>
      </c>
      <c r="F173" s="287" t="str">
        <f t="shared" si="7"/>
        <v>否</v>
      </c>
      <c r="G173" s="270" t="str">
        <f t="shared" si="8"/>
        <v>项</v>
      </c>
    </row>
    <row r="174" s="263" customFormat="1" ht="36" hidden="1" customHeight="1" spans="1:7">
      <c r="A174" s="295" t="s">
        <v>1546</v>
      </c>
      <c r="B174" s="297" t="s">
        <v>1547</v>
      </c>
      <c r="C174" s="298"/>
      <c r="D174" s="298"/>
      <c r="E174" s="290">
        <f t="shared" si="6"/>
        <v>0</v>
      </c>
      <c r="F174" s="287" t="str">
        <f t="shared" si="7"/>
        <v>否</v>
      </c>
      <c r="G174" s="270" t="str">
        <f t="shared" si="8"/>
        <v>项</v>
      </c>
    </row>
    <row r="175" s="263" customFormat="1" ht="36" hidden="1" customHeight="1" spans="1:7">
      <c r="A175" s="295" t="s">
        <v>1548</v>
      </c>
      <c r="B175" s="297" t="s">
        <v>1549</v>
      </c>
      <c r="C175" s="298"/>
      <c r="D175" s="298"/>
      <c r="E175" s="290">
        <f t="shared" si="6"/>
        <v>0</v>
      </c>
      <c r="F175" s="287" t="str">
        <f t="shared" si="7"/>
        <v>否</v>
      </c>
      <c r="G175" s="270" t="str">
        <f t="shared" si="8"/>
        <v>项</v>
      </c>
    </row>
    <row r="176" s="263" customFormat="1" ht="36" hidden="1" customHeight="1" spans="1:7">
      <c r="A176" s="295" t="s">
        <v>1550</v>
      </c>
      <c r="B176" s="296" t="s">
        <v>1551</v>
      </c>
      <c r="C176" s="301">
        <f>SUM(C177:C180)</f>
        <v>0</v>
      </c>
      <c r="D176" s="301">
        <f>SUM(D177:D180)</f>
        <v>0</v>
      </c>
      <c r="E176" s="290">
        <f t="shared" si="6"/>
        <v>0</v>
      </c>
      <c r="F176" s="287" t="str">
        <f t="shared" si="7"/>
        <v>否</v>
      </c>
      <c r="G176" s="270" t="str">
        <f t="shared" si="8"/>
        <v>款</v>
      </c>
    </row>
    <row r="177" s="263" customFormat="1" ht="36" hidden="1" customHeight="1" spans="1:7">
      <c r="A177" s="295" t="s">
        <v>1552</v>
      </c>
      <c r="B177" s="297" t="s">
        <v>1547</v>
      </c>
      <c r="C177" s="298"/>
      <c r="D177" s="298"/>
      <c r="E177" s="290">
        <f t="shared" si="6"/>
        <v>0</v>
      </c>
      <c r="F177" s="287" t="str">
        <f t="shared" si="7"/>
        <v>否</v>
      </c>
      <c r="G177" s="270" t="str">
        <f t="shared" si="8"/>
        <v>项</v>
      </c>
    </row>
    <row r="178" s="263" customFormat="1" ht="36" hidden="1" customHeight="1" spans="1:7">
      <c r="A178" s="295" t="s">
        <v>1553</v>
      </c>
      <c r="B178" s="297" t="s">
        <v>1554</v>
      </c>
      <c r="C178" s="298"/>
      <c r="D178" s="298"/>
      <c r="E178" s="290">
        <f t="shared" si="6"/>
        <v>0</v>
      </c>
      <c r="F178" s="287" t="str">
        <f t="shared" si="7"/>
        <v>否</v>
      </c>
      <c r="G178" s="270" t="str">
        <f t="shared" si="8"/>
        <v>项</v>
      </c>
    </row>
    <row r="179" s="263" customFormat="1" ht="36" hidden="1" customHeight="1" spans="1:7">
      <c r="A179" s="295" t="s">
        <v>1555</v>
      </c>
      <c r="B179" s="297" t="s">
        <v>1556</v>
      </c>
      <c r="C179" s="298"/>
      <c r="D179" s="298"/>
      <c r="E179" s="290">
        <f t="shared" si="6"/>
        <v>0</v>
      </c>
      <c r="F179" s="287" t="str">
        <f t="shared" si="7"/>
        <v>否</v>
      </c>
      <c r="G179" s="270" t="str">
        <f t="shared" si="8"/>
        <v>项</v>
      </c>
    </row>
    <row r="180" s="263" customFormat="1" ht="36" hidden="1" customHeight="1" spans="1:7">
      <c r="A180" s="295" t="s">
        <v>1557</v>
      </c>
      <c r="B180" s="297" t="s">
        <v>1558</v>
      </c>
      <c r="C180" s="298"/>
      <c r="D180" s="298"/>
      <c r="E180" s="290">
        <f t="shared" si="6"/>
        <v>0</v>
      </c>
      <c r="F180" s="287" t="str">
        <f t="shared" si="7"/>
        <v>否</v>
      </c>
      <c r="G180" s="270" t="str">
        <f t="shared" si="8"/>
        <v>项</v>
      </c>
    </row>
    <row r="181" s="263" customFormat="1" ht="36" hidden="1" customHeight="1" spans="1:7">
      <c r="A181" s="295" t="s">
        <v>1559</v>
      </c>
      <c r="B181" s="296" t="s">
        <v>1560</v>
      </c>
      <c r="C181" s="298">
        <f>SUM(C182:C189)</f>
        <v>0</v>
      </c>
      <c r="D181" s="298">
        <f>SUM(D182:D189)</f>
        <v>0</v>
      </c>
      <c r="E181" s="290">
        <f t="shared" si="6"/>
        <v>0</v>
      </c>
      <c r="F181" s="287" t="str">
        <f t="shared" si="7"/>
        <v>否</v>
      </c>
      <c r="G181" s="270" t="str">
        <f t="shared" si="8"/>
        <v>款</v>
      </c>
    </row>
    <row r="182" s="263" customFormat="1" ht="36" hidden="1" customHeight="1" spans="1:7">
      <c r="A182" s="295" t="s">
        <v>1561</v>
      </c>
      <c r="B182" s="297" t="s">
        <v>1562</v>
      </c>
      <c r="C182" s="298"/>
      <c r="D182" s="298"/>
      <c r="E182" s="290">
        <f t="shared" si="6"/>
        <v>0</v>
      </c>
      <c r="F182" s="287" t="str">
        <f t="shared" si="7"/>
        <v>否</v>
      </c>
      <c r="G182" s="270" t="str">
        <f t="shared" si="8"/>
        <v>项</v>
      </c>
    </row>
    <row r="183" s="263" customFormat="1" ht="36" hidden="1" customHeight="1" spans="1:7">
      <c r="A183" s="295" t="s">
        <v>1563</v>
      </c>
      <c r="B183" s="297" t="s">
        <v>1564</v>
      </c>
      <c r="C183" s="298"/>
      <c r="D183" s="298"/>
      <c r="E183" s="290">
        <f t="shared" si="6"/>
        <v>0</v>
      </c>
      <c r="F183" s="287" t="str">
        <f t="shared" si="7"/>
        <v>否</v>
      </c>
      <c r="G183" s="270" t="str">
        <f t="shared" si="8"/>
        <v>项</v>
      </c>
    </row>
    <row r="184" s="263" customFormat="1" ht="36" hidden="1" customHeight="1" spans="1:7">
      <c r="A184" s="295" t="s">
        <v>1565</v>
      </c>
      <c r="B184" s="297" t="s">
        <v>1566</v>
      </c>
      <c r="C184" s="298"/>
      <c r="D184" s="298"/>
      <c r="E184" s="290">
        <f t="shared" si="6"/>
        <v>0</v>
      </c>
      <c r="F184" s="287" t="str">
        <f t="shared" si="7"/>
        <v>否</v>
      </c>
      <c r="G184" s="270" t="str">
        <f t="shared" si="8"/>
        <v>项</v>
      </c>
    </row>
    <row r="185" s="263" customFormat="1" ht="36" hidden="1" customHeight="1" spans="1:7">
      <c r="A185" s="295" t="s">
        <v>1567</v>
      </c>
      <c r="B185" s="297" t="s">
        <v>1568</v>
      </c>
      <c r="C185" s="298"/>
      <c r="D185" s="298"/>
      <c r="E185" s="290">
        <f t="shared" si="6"/>
        <v>0</v>
      </c>
      <c r="F185" s="287" t="str">
        <f t="shared" si="7"/>
        <v>否</v>
      </c>
      <c r="G185" s="270" t="str">
        <f t="shared" si="8"/>
        <v>项</v>
      </c>
    </row>
    <row r="186" s="263" customFormat="1" ht="36" hidden="1" customHeight="1" spans="1:7">
      <c r="A186" s="295" t="s">
        <v>1569</v>
      </c>
      <c r="B186" s="297" t="s">
        <v>1570</v>
      </c>
      <c r="C186" s="298"/>
      <c r="D186" s="298"/>
      <c r="E186" s="290">
        <f t="shared" si="6"/>
        <v>0</v>
      </c>
      <c r="F186" s="287" t="str">
        <f t="shared" si="7"/>
        <v>否</v>
      </c>
      <c r="G186" s="270" t="str">
        <f t="shared" si="8"/>
        <v>项</v>
      </c>
    </row>
    <row r="187" s="263" customFormat="1" ht="36" hidden="1" customHeight="1" spans="1:7">
      <c r="A187" s="295" t="s">
        <v>1571</v>
      </c>
      <c r="B187" s="297" t="s">
        <v>1572</v>
      </c>
      <c r="C187" s="298"/>
      <c r="D187" s="298"/>
      <c r="E187" s="290">
        <f t="shared" si="6"/>
        <v>0</v>
      </c>
      <c r="F187" s="287" t="str">
        <f t="shared" si="7"/>
        <v>否</v>
      </c>
      <c r="G187" s="270" t="str">
        <f t="shared" si="8"/>
        <v>项</v>
      </c>
    </row>
    <row r="188" s="263" customFormat="1" ht="36" hidden="1" customHeight="1" spans="1:7">
      <c r="A188" s="295" t="s">
        <v>1573</v>
      </c>
      <c r="B188" s="297" t="s">
        <v>1574</v>
      </c>
      <c r="C188" s="298"/>
      <c r="D188" s="298"/>
      <c r="E188" s="290">
        <f t="shared" si="6"/>
        <v>0</v>
      </c>
      <c r="F188" s="287" t="str">
        <f t="shared" si="7"/>
        <v>否</v>
      </c>
      <c r="G188" s="270" t="str">
        <f t="shared" si="8"/>
        <v>项</v>
      </c>
    </row>
    <row r="189" s="263" customFormat="1" ht="36" hidden="1" customHeight="1" spans="1:7">
      <c r="A189" s="295" t="s">
        <v>1575</v>
      </c>
      <c r="B189" s="297" t="s">
        <v>1576</v>
      </c>
      <c r="C189" s="298"/>
      <c r="D189" s="298"/>
      <c r="E189" s="290">
        <f t="shared" si="6"/>
        <v>0</v>
      </c>
      <c r="F189" s="287" t="str">
        <f t="shared" si="7"/>
        <v>否</v>
      </c>
      <c r="G189" s="270" t="str">
        <f t="shared" si="8"/>
        <v>项</v>
      </c>
    </row>
    <row r="190" s="263" customFormat="1" ht="36" hidden="1" customHeight="1" spans="1:7">
      <c r="A190" s="295" t="s">
        <v>1577</v>
      </c>
      <c r="B190" s="296" t="s">
        <v>1578</v>
      </c>
      <c r="C190" s="298">
        <f>SUM(C191:C196)</f>
        <v>0</v>
      </c>
      <c r="D190" s="298">
        <f>SUM(D191:D196)</f>
        <v>0</v>
      </c>
      <c r="E190" s="290">
        <f t="shared" si="6"/>
        <v>0</v>
      </c>
      <c r="F190" s="287" t="str">
        <f t="shared" si="7"/>
        <v>否</v>
      </c>
      <c r="G190" s="270" t="str">
        <f t="shared" si="8"/>
        <v>款</v>
      </c>
    </row>
    <row r="191" s="263" customFormat="1" ht="36" hidden="1" customHeight="1" spans="1:7">
      <c r="A191" s="295" t="s">
        <v>1579</v>
      </c>
      <c r="B191" s="297" t="s">
        <v>1580</v>
      </c>
      <c r="C191" s="298"/>
      <c r="D191" s="298"/>
      <c r="E191" s="290">
        <f t="shared" si="6"/>
        <v>0</v>
      </c>
      <c r="F191" s="287" t="str">
        <f t="shared" si="7"/>
        <v>否</v>
      </c>
      <c r="G191" s="270" t="str">
        <f t="shared" si="8"/>
        <v>项</v>
      </c>
    </row>
    <row r="192" s="263" customFormat="1" ht="36" hidden="1" customHeight="1" spans="1:7">
      <c r="A192" s="295" t="s">
        <v>1581</v>
      </c>
      <c r="B192" s="297" t="s">
        <v>1582</v>
      </c>
      <c r="C192" s="298"/>
      <c r="D192" s="298"/>
      <c r="E192" s="290">
        <f t="shared" si="6"/>
        <v>0</v>
      </c>
      <c r="F192" s="287" t="str">
        <f t="shared" si="7"/>
        <v>否</v>
      </c>
      <c r="G192" s="270" t="str">
        <f t="shared" si="8"/>
        <v>项</v>
      </c>
    </row>
    <row r="193" s="263" customFormat="1" ht="36" hidden="1" customHeight="1" spans="1:7">
      <c r="A193" s="295" t="s">
        <v>1583</v>
      </c>
      <c r="B193" s="297" t="s">
        <v>1584</v>
      </c>
      <c r="C193" s="298"/>
      <c r="D193" s="298"/>
      <c r="E193" s="290">
        <f t="shared" si="6"/>
        <v>0</v>
      </c>
      <c r="F193" s="287" t="str">
        <f t="shared" si="7"/>
        <v>否</v>
      </c>
      <c r="G193" s="270" t="str">
        <f t="shared" si="8"/>
        <v>项</v>
      </c>
    </row>
    <row r="194" s="263" customFormat="1" ht="36" hidden="1" customHeight="1" spans="1:7">
      <c r="A194" s="295" t="s">
        <v>1585</v>
      </c>
      <c r="B194" s="297" t="s">
        <v>1586</v>
      </c>
      <c r="C194" s="298"/>
      <c r="D194" s="298"/>
      <c r="E194" s="290">
        <f t="shared" si="6"/>
        <v>0</v>
      </c>
      <c r="F194" s="287" t="str">
        <f t="shared" si="7"/>
        <v>否</v>
      </c>
      <c r="G194" s="270" t="str">
        <f t="shared" si="8"/>
        <v>项</v>
      </c>
    </row>
    <row r="195" s="263" customFormat="1" ht="36" hidden="1" customHeight="1" spans="1:7">
      <c r="A195" s="295" t="s">
        <v>1587</v>
      </c>
      <c r="B195" s="297" t="s">
        <v>1588</v>
      </c>
      <c r="C195" s="298"/>
      <c r="D195" s="298"/>
      <c r="E195" s="290">
        <f t="shared" si="6"/>
        <v>0</v>
      </c>
      <c r="F195" s="287" t="str">
        <f t="shared" si="7"/>
        <v>否</v>
      </c>
      <c r="G195" s="270" t="str">
        <f t="shared" si="8"/>
        <v>项</v>
      </c>
    </row>
    <row r="196" s="263" customFormat="1" ht="36" hidden="1" customHeight="1" spans="1:7">
      <c r="A196" s="295" t="s">
        <v>1589</v>
      </c>
      <c r="B196" s="297" t="s">
        <v>1590</v>
      </c>
      <c r="C196" s="298"/>
      <c r="D196" s="298"/>
      <c r="E196" s="290">
        <f t="shared" ref="E196:E259" si="9">IF(C196&lt;0,"",IFERROR(D196/C196-1,0))</f>
        <v>0</v>
      </c>
      <c r="F196" s="287" t="str">
        <f t="shared" ref="F196:F259" si="10">IF(LEN(A196)=3,"是",IF(B196&lt;&gt;"",IF(SUM(C196:D196)&lt;&gt;0,"是","否"),"是"))</f>
        <v>否</v>
      </c>
      <c r="G196" s="270" t="str">
        <f t="shared" ref="G196:G259" si="11">IF(LEN(A196)=3,"类",IF(LEN(A196)=5,"款","项"))</f>
        <v>项</v>
      </c>
    </row>
    <row r="197" s="263" customFormat="1" ht="36" hidden="1" customHeight="1" spans="1:7">
      <c r="A197" s="295" t="s">
        <v>1591</v>
      </c>
      <c r="B197" s="296" t="s">
        <v>1592</v>
      </c>
      <c r="C197" s="216">
        <f>SUM(C198:C206)</f>
        <v>0</v>
      </c>
      <c r="D197" s="216">
        <f>SUM(D198:D206)</f>
        <v>0</v>
      </c>
      <c r="E197" s="290">
        <f t="shared" si="9"/>
        <v>0</v>
      </c>
      <c r="F197" s="287" t="str">
        <f t="shared" si="10"/>
        <v>否</v>
      </c>
      <c r="G197" s="270" t="str">
        <f t="shared" si="11"/>
        <v>款</v>
      </c>
    </row>
    <row r="198" s="263" customFormat="1" ht="36" hidden="1" customHeight="1" spans="1:7">
      <c r="A198" s="295" t="s">
        <v>1593</v>
      </c>
      <c r="B198" s="297" t="s">
        <v>1594</v>
      </c>
      <c r="C198" s="298"/>
      <c r="D198" s="298"/>
      <c r="E198" s="290">
        <f t="shared" si="9"/>
        <v>0</v>
      </c>
      <c r="F198" s="287" t="str">
        <f t="shared" si="10"/>
        <v>否</v>
      </c>
      <c r="G198" s="270" t="str">
        <f t="shared" si="11"/>
        <v>项</v>
      </c>
    </row>
    <row r="199" s="263" customFormat="1" ht="36" hidden="1" customHeight="1" spans="1:7">
      <c r="A199" s="295" t="s">
        <v>1595</v>
      </c>
      <c r="B199" s="297" t="s">
        <v>837</v>
      </c>
      <c r="C199" s="298"/>
      <c r="D199" s="298"/>
      <c r="E199" s="290">
        <f t="shared" si="9"/>
        <v>0</v>
      </c>
      <c r="F199" s="287" t="str">
        <f t="shared" si="10"/>
        <v>否</v>
      </c>
      <c r="G199" s="270" t="str">
        <f t="shared" si="11"/>
        <v>项</v>
      </c>
    </row>
    <row r="200" s="263" customFormat="1" ht="36" hidden="1" customHeight="1" spans="1:7">
      <c r="A200" s="295" t="s">
        <v>1596</v>
      </c>
      <c r="B200" s="297" t="s">
        <v>1597</v>
      </c>
      <c r="C200" s="298"/>
      <c r="D200" s="298"/>
      <c r="E200" s="290">
        <f t="shared" si="9"/>
        <v>0</v>
      </c>
      <c r="F200" s="287" t="str">
        <f t="shared" si="10"/>
        <v>否</v>
      </c>
      <c r="G200" s="270" t="str">
        <f t="shared" si="11"/>
        <v>项</v>
      </c>
    </row>
    <row r="201" s="263" customFormat="1" ht="36" hidden="1" customHeight="1" spans="1:7">
      <c r="A201" s="295" t="s">
        <v>1598</v>
      </c>
      <c r="B201" s="297" t="s">
        <v>1599</v>
      </c>
      <c r="C201" s="298"/>
      <c r="D201" s="298"/>
      <c r="E201" s="290">
        <f t="shared" si="9"/>
        <v>0</v>
      </c>
      <c r="F201" s="287" t="str">
        <f t="shared" si="10"/>
        <v>否</v>
      </c>
      <c r="G201" s="270" t="str">
        <f t="shared" si="11"/>
        <v>项</v>
      </c>
    </row>
    <row r="202" s="263" customFormat="1" ht="36" hidden="1" customHeight="1" spans="1:7">
      <c r="A202" s="295" t="s">
        <v>1600</v>
      </c>
      <c r="B202" s="297" t="s">
        <v>1601</v>
      </c>
      <c r="C202" s="298"/>
      <c r="D202" s="298"/>
      <c r="E202" s="290">
        <f t="shared" si="9"/>
        <v>0</v>
      </c>
      <c r="F202" s="287" t="str">
        <f t="shared" si="10"/>
        <v>否</v>
      </c>
      <c r="G202" s="270" t="str">
        <f t="shared" si="11"/>
        <v>项</v>
      </c>
    </row>
    <row r="203" s="263" customFormat="1" ht="36" hidden="1" customHeight="1" spans="1:7">
      <c r="A203" s="295" t="s">
        <v>1602</v>
      </c>
      <c r="B203" s="297" t="s">
        <v>1603</v>
      </c>
      <c r="C203" s="298"/>
      <c r="D203" s="298"/>
      <c r="E203" s="290">
        <f t="shared" si="9"/>
        <v>0</v>
      </c>
      <c r="F203" s="287" t="str">
        <f t="shared" si="10"/>
        <v>否</v>
      </c>
      <c r="G203" s="270" t="str">
        <f t="shared" si="11"/>
        <v>项</v>
      </c>
    </row>
    <row r="204" s="263" customFormat="1" ht="36" hidden="1" customHeight="1" spans="1:7">
      <c r="A204" s="295" t="s">
        <v>1604</v>
      </c>
      <c r="B204" s="297" t="s">
        <v>1605</v>
      </c>
      <c r="C204" s="298"/>
      <c r="D204" s="298"/>
      <c r="E204" s="290">
        <f t="shared" si="9"/>
        <v>0</v>
      </c>
      <c r="F204" s="287" t="str">
        <f t="shared" si="10"/>
        <v>否</v>
      </c>
      <c r="G204" s="270" t="str">
        <f t="shared" si="11"/>
        <v>项</v>
      </c>
    </row>
    <row r="205" s="263" customFormat="1" ht="36" hidden="1" customHeight="1" spans="1:7">
      <c r="A205" s="295" t="s">
        <v>1830</v>
      </c>
      <c r="B205" s="297" t="s">
        <v>1606</v>
      </c>
      <c r="C205" s="298"/>
      <c r="D205" s="298"/>
      <c r="E205" s="290">
        <f t="shared" si="9"/>
        <v>0</v>
      </c>
      <c r="F205" s="287" t="str">
        <f t="shared" si="10"/>
        <v>否</v>
      </c>
      <c r="G205" s="270" t="str">
        <f t="shared" si="11"/>
        <v>项</v>
      </c>
    </row>
    <row r="206" s="263" customFormat="1" ht="36" hidden="1" customHeight="1" spans="1:7">
      <c r="A206" s="295" t="s">
        <v>1607</v>
      </c>
      <c r="B206" s="297" t="s">
        <v>1608</v>
      </c>
      <c r="C206" s="298"/>
      <c r="D206" s="298"/>
      <c r="E206" s="290">
        <f t="shared" si="9"/>
        <v>0</v>
      </c>
      <c r="F206" s="287" t="str">
        <f t="shared" si="10"/>
        <v>否</v>
      </c>
      <c r="G206" s="270" t="str">
        <f t="shared" si="11"/>
        <v>项</v>
      </c>
    </row>
    <row r="207" s="263" customFormat="1" ht="36" hidden="1" customHeight="1" spans="1:7">
      <c r="A207" s="295" t="s">
        <v>1609</v>
      </c>
      <c r="B207" s="296" t="s">
        <v>1610</v>
      </c>
      <c r="C207" s="298">
        <f>SUM(C208:C209)</f>
        <v>0</v>
      </c>
      <c r="D207" s="298">
        <f>SUM(D208:D209)</f>
        <v>0</v>
      </c>
      <c r="E207" s="290">
        <f t="shared" si="9"/>
        <v>0</v>
      </c>
      <c r="F207" s="287" t="str">
        <f t="shared" si="10"/>
        <v>否</v>
      </c>
      <c r="G207" s="270" t="str">
        <f t="shared" si="11"/>
        <v>款</v>
      </c>
    </row>
    <row r="208" s="263" customFormat="1" ht="36" hidden="1" customHeight="1" spans="1:7">
      <c r="A208" s="295" t="s">
        <v>1611</v>
      </c>
      <c r="B208" s="297" t="s">
        <v>811</v>
      </c>
      <c r="C208" s="298"/>
      <c r="D208" s="298"/>
      <c r="E208" s="290">
        <f t="shared" si="9"/>
        <v>0</v>
      </c>
      <c r="F208" s="287" t="str">
        <f t="shared" si="10"/>
        <v>否</v>
      </c>
      <c r="G208" s="270" t="str">
        <f t="shared" si="11"/>
        <v>项</v>
      </c>
    </row>
    <row r="209" s="263" customFormat="1" ht="36" hidden="1" customHeight="1" spans="1:7">
      <c r="A209" s="295" t="s">
        <v>1612</v>
      </c>
      <c r="B209" s="297" t="s">
        <v>1613</v>
      </c>
      <c r="C209" s="298"/>
      <c r="D209" s="298"/>
      <c r="E209" s="290">
        <f t="shared" si="9"/>
        <v>0</v>
      </c>
      <c r="F209" s="287" t="str">
        <f t="shared" si="10"/>
        <v>否</v>
      </c>
      <c r="G209" s="270" t="str">
        <f t="shared" si="11"/>
        <v>项</v>
      </c>
    </row>
    <row r="210" s="263" customFormat="1" ht="36" hidden="1" customHeight="1" spans="1:7">
      <c r="A210" s="295" t="s">
        <v>1614</v>
      </c>
      <c r="B210" s="296" t="s">
        <v>1615</v>
      </c>
      <c r="C210" s="298">
        <f>SUM(C211:C212)</f>
        <v>0</v>
      </c>
      <c r="D210" s="298">
        <f>SUM(D211:D212)</f>
        <v>0</v>
      </c>
      <c r="E210" s="290">
        <f t="shared" si="9"/>
        <v>0</v>
      </c>
      <c r="F210" s="287" t="str">
        <f t="shared" si="10"/>
        <v>否</v>
      </c>
      <c r="G210" s="270" t="str">
        <f t="shared" si="11"/>
        <v>款</v>
      </c>
    </row>
    <row r="211" s="263" customFormat="1" ht="36" hidden="1" customHeight="1" spans="1:7">
      <c r="A211" s="295" t="s">
        <v>1616</v>
      </c>
      <c r="B211" s="297" t="s">
        <v>811</v>
      </c>
      <c r="C211" s="298"/>
      <c r="D211" s="298"/>
      <c r="E211" s="290">
        <f t="shared" si="9"/>
        <v>0</v>
      </c>
      <c r="F211" s="287" t="str">
        <f t="shared" si="10"/>
        <v>否</v>
      </c>
      <c r="G211" s="270" t="str">
        <f t="shared" si="11"/>
        <v>项</v>
      </c>
    </row>
    <row r="212" s="263" customFormat="1" ht="36" hidden="1" customHeight="1" spans="1:7">
      <c r="A212" s="295" t="s">
        <v>1617</v>
      </c>
      <c r="B212" s="297" t="s">
        <v>1618</v>
      </c>
      <c r="C212" s="298"/>
      <c r="D212" s="298"/>
      <c r="E212" s="290">
        <f t="shared" si="9"/>
        <v>0</v>
      </c>
      <c r="F212" s="287" t="str">
        <f t="shared" si="10"/>
        <v>否</v>
      </c>
      <c r="G212" s="270" t="str">
        <f t="shared" si="11"/>
        <v>项</v>
      </c>
    </row>
    <row r="213" s="263" customFormat="1" ht="36" hidden="1" customHeight="1" spans="1:7">
      <c r="A213" s="295" t="s">
        <v>1619</v>
      </c>
      <c r="B213" s="296" t="s">
        <v>1620</v>
      </c>
      <c r="C213" s="298"/>
      <c r="D213" s="298"/>
      <c r="E213" s="290">
        <f t="shared" si="9"/>
        <v>0</v>
      </c>
      <c r="F213" s="287" t="str">
        <f t="shared" si="10"/>
        <v>否</v>
      </c>
      <c r="G213" s="270" t="str">
        <f t="shared" si="11"/>
        <v>款</v>
      </c>
    </row>
    <row r="214" s="263" customFormat="1" ht="36" hidden="1" customHeight="1" spans="1:7">
      <c r="A214" s="295">
        <v>21498</v>
      </c>
      <c r="B214" s="289" t="s">
        <v>1324</v>
      </c>
      <c r="C214" s="298">
        <f>SUM(C215:C219)</f>
        <v>0</v>
      </c>
      <c r="D214" s="298">
        <f>SUM(D215:D219)</f>
        <v>0</v>
      </c>
      <c r="E214" s="290">
        <f t="shared" si="9"/>
        <v>0</v>
      </c>
      <c r="F214" s="287" t="str">
        <f t="shared" si="10"/>
        <v>否</v>
      </c>
      <c r="G214" s="270" t="str">
        <f t="shared" si="11"/>
        <v>款</v>
      </c>
    </row>
    <row r="215" s="263" customFormat="1" ht="36" hidden="1" customHeight="1" spans="1:7">
      <c r="A215" s="295">
        <v>2149801</v>
      </c>
      <c r="B215" s="291" t="s">
        <v>1621</v>
      </c>
      <c r="C215" s="298"/>
      <c r="D215" s="298"/>
      <c r="E215" s="290">
        <f t="shared" si="9"/>
        <v>0</v>
      </c>
      <c r="F215" s="287" t="str">
        <f t="shared" si="10"/>
        <v>否</v>
      </c>
      <c r="G215" s="270" t="str">
        <f t="shared" si="11"/>
        <v>项</v>
      </c>
    </row>
    <row r="216" s="263" customFormat="1" ht="36" hidden="1" customHeight="1" spans="1:7">
      <c r="A216" s="295">
        <v>2149802</v>
      </c>
      <c r="B216" s="291" t="s">
        <v>1622</v>
      </c>
      <c r="C216" s="298"/>
      <c r="D216" s="298"/>
      <c r="E216" s="290">
        <f t="shared" si="9"/>
        <v>0</v>
      </c>
      <c r="F216" s="287" t="str">
        <f t="shared" si="10"/>
        <v>否</v>
      </c>
      <c r="G216" s="270" t="str">
        <f t="shared" si="11"/>
        <v>项</v>
      </c>
    </row>
    <row r="217" s="263" customFormat="1" ht="36" hidden="1" customHeight="1" spans="1:7">
      <c r="A217" s="295">
        <v>2149803</v>
      </c>
      <c r="B217" s="291" t="s">
        <v>1623</v>
      </c>
      <c r="C217" s="298"/>
      <c r="D217" s="298"/>
      <c r="E217" s="290">
        <f t="shared" si="9"/>
        <v>0</v>
      </c>
      <c r="F217" s="287" t="str">
        <f t="shared" si="10"/>
        <v>否</v>
      </c>
      <c r="G217" s="270" t="str">
        <f t="shared" si="11"/>
        <v>项</v>
      </c>
    </row>
    <row r="218" s="263" customFormat="1" ht="36" hidden="1" customHeight="1" spans="1:7">
      <c r="A218" s="295">
        <v>2149804</v>
      </c>
      <c r="B218" s="291" t="s">
        <v>1624</v>
      </c>
      <c r="C218" s="298"/>
      <c r="D218" s="298"/>
      <c r="E218" s="290">
        <f t="shared" si="9"/>
        <v>0</v>
      </c>
      <c r="F218" s="287" t="str">
        <f t="shared" si="10"/>
        <v>否</v>
      </c>
      <c r="G218" s="270" t="str">
        <f t="shared" si="11"/>
        <v>项</v>
      </c>
    </row>
    <row r="219" s="263" customFormat="1" ht="36" hidden="1" customHeight="1" spans="1:7">
      <c r="A219" s="295">
        <v>2149899</v>
      </c>
      <c r="B219" s="291" t="s">
        <v>1625</v>
      </c>
      <c r="C219" s="298"/>
      <c r="D219" s="298"/>
      <c r="E219" s="290">
        <f t="shared" si="9"/>
        <v>0</v>
      </c>
      <c r="F219" s="287" t="str">
        <f t="shared" si="10"/>
        <v>否</v>
      </c>
      <c r="G219" s="270" t="str">
        <f t="shared" si="11"/>
        <v>项</v>
      </c>
    </row>
    <row r="220" s="263" customFormat="1" ht="36" customHeight="1" spans="1:7">
      <c r="A220" s="294" t="s">
        <v>70</v>
      </c>
      <c r="B220" s="284" t="s">
        <v>1626</v>
      </c>
      <c r="C220" s="244">
        <f>SUM(C221,C224)</f>
        <v>385</v>
      </c>
      <c r="D220" s="244">
        <f>SUM(D221,D224)</f>
        <v>113</v>
      </c>
      <c r="E220" s="286">
        <f t="shared" si="9"/>
        <v>-0.706</v>
      </c>
      <c r="F220" s="287" t="str">
        <f t="shared" si="10"/>
        <v>是</v>
      </c>
      <c r="G220" s="270" t="str">
        <f t="shared" si="11"/>
        <v>类</v>
      </c>
    </row>
    <row r="221" s="263" customFormat="1" ht="36" hidden="1" customHeight="1" spans="1:7">
      <c r="A221" s="295" t="s">
        <v>1627</v>
      </c>
      <c r="B221" s="296" t="s">
        <v>1628</v>
      </c>
      <c r="C221" s="301">
        <f>SUM(C222:C223)</f>
        <v>0</v>
      </c>
      <c r="D221" s="301">
        <f>SUM(D222:D223)</f>
        <v>0</v>
      </c>
      <c r="E221" s="290">
        <f t="shared" si="9"/>
        <v>0</v>
      </c>
      <c r="F221" s="287" t="str">
        <f t="shared" si="10"/>
        <v>否</v>
      </c>
      <c r="G221" s="270" t="str">
        <f t="shared" si="11"/>
        <v>款</v>
      </c>
    </row>
    <row r="222" s="263" customFormat="1" ht="36" hidden="1" customHeight="1" spans="1:7">
      <c r="A222" s="295" t="s">
        <v>1629</v>
      </c>
      <c r="B222" s="297" t="s">
        <v>1630</v>
      </c>
      <c r="C222" s="298"/>
      <c r="D222" s="298"/>
      <c r="E222" s="290">
        <f t="shared" si="9"/>
        <v>0</v>
      </c>
      <c r="F222" s="287" t="str">
        <f t="shared" si="10"/>
        <v>否</v>
      </c>
      <c r="G222" s="270" t="str">
        <f t="shared" si="11"/>
        <v>项</v>
      </c>
    </row>
    <row r="223" s="263" customFormat="1" ht="36" hidden="1" customHeight="1" spans="1:7">
      <c r="A223" s="295" t="s">
        <v>1631</v>
      </c>
      <c r="B223" s="297" t="s">
        <v>1632</v>
      </c>
      <c r="C223" s="298"/>
      <c r="D223" s="298"/>
      <c r="E223" s="290">
        <f t="shared" si="9"/>
        <v>0</v>
      </c>
      <c r="F223" s="287" t="str">
        <f t="shared" si="10"/>
        <v>否</v>
      </c>
      <c r="G223" s="270" t="str">
        <f t="shared" si="11"/>
        <v>项</v>
      </c>
    </row>
    <row r="224" s="263" customFormat="1" ht="36" customHeight="1" spans="1:7">
      <c r="A224" s="295">
        <v>21598</v>
      </c>
      <c r="B224" s="296" t="s">
        <v>1324</v>
      </c>
      <c r="C224" s="298">
        <f>SUM(C225:C228)</f>
        <v>385</v>
      </c>
      <c r="D224" s="298">
        <f>SUM(D225:D228)</f>
        <v>113</v>
      </c>
      <c r="E224" s="290">
        <f t="shared" si="9"/>
        <v>-0.706</v>
      </c>
      <c r="F224" s="287" t="str">
        <f t="shared" si="10"/>
        <v>是</v>
      </c>
      <c r="G224" s="270" t="str">
        <f t="shared" si="11"/>
        <v>款</v>
      </c>
    </row>
    <row r="225" s="263" customFormat="1" ht="36" hidden="1" customHeight="1" spans="1:7">
      <c r="A225" s="295">
        <v>2159801</v>
      </c>
      <c r="B225" s="291" t="s">
        <v>1633</v>
      </c>
      <c r="C225" s="298"/>
      <c r="D225" s="298"/>
      <c r="E225" s="290">
        <f t="shared" si="9"/>
        <v>0</v>
      </c>
      <c r="F225" s="287" t="str">
        <f t="shared" si="10"/>
        <v>否</v>
      </c>
      <c r="G225" s="270" t="str">
        <f t="shared" si="11"/>
        <v>项</v>
      </c>
    </row>
    <row r="226" s="263" customFormat="1" ht="36" customHeight="1" spans="1:7">
      <c r="A226" s="295">
        <v>2159802</v>
      </c>
      <c r="B226" s="297" t="s">
        <v>1634</v>
      </c>
      <c r="C226" s="298">
        <v>385</v>
      </c>
      <c r="D226" s="298">
        <v>113</v>
      </c>
      <c r="E226" s="290">
        <f t="shared" si="9"/>
        <v>-0.706</v>
      </c>
      <c r="F226" s="287" t="str">
        <f t="shared" si="10"/>
        <v>是</v>
      </c>
      <c r="G226" s="270" t="str">
        <f t="shared" si="11"/>
        <v>项</v>
      </c>
    </row>
    <row r="227" s="263" customFormat="1" ht="36" hidden="1" customHeight="1" spans="1:7">
      <c r="A227" s="295">
        <v>2159803</v>
      </c>
      <c r="B227" s="291" t="s">
        <v>1635</v>
      </c>
      <c r="C227" s="298"/>
      <c r="D227" s="298"/>
      <c r="E227" s="290">
        <f t="shared" si="9"/>
        <v>0</v>
      </c>
      <c r="F227" s="287" t="str">
        <f t="shared" si="10"/>
        <v>否</v>
      </c>
      <c r="G227" s="270" t="str">
        <f t="shared" si="11"/>
        <v>项</v>
      </c>
    </row>
    <row r="228" s="263" customFormat="1" ht="36" hidden="1" customHeight="1" spans="1:7">
      <c r="A228" s="295">
        <v>2159899</v>
      </c>
      <c r="B228" s="291" t="s">
        <v>1636</v>
      </c>
      <c r="C228" s="298"/>
      <c r="D228" s="298"/>
      <c r="E228" s="290">
        <f t="shared" si="9"/>
        <v>0</v>
      </c>
      <c r="F228" s="287" t="str">
        <f t="shared" si="10"/>
        <v>否</v>
      </c>
      <c r="G228" s="270" t="str">
        <f t="shared" si="11"/>
        <v>项</v>
      </c>
    </row>
    <row r="229" s="263" customFormat="1" ht="36" customHeight="1" spans="1:7">
      <c r="A229" s="294">
        <v>220</v>
      </c>
      <c r="B229" s="284" t="s">
        <v>1637</v>
      </c>
      <c r="C229" s="299">
        <f>C230</f>
        <v>0</v>
      </c>
      <c r="D229" s="299">
        <f>D230</f>
        <v>0</v>
      </c>
      <c r="E229" s="286">
        <f t="shared" si="9"/>
        <v>0</v>
      </c>
      <c r="F229" s="287" t="str">
        <f t="shared" si="10"/>
        <v>是</v>
      </c>
      <c r="G229" s="270" t="str">
        <f t="shared" si="11"/>
        <v>类</v>
      </c>
    </row>
    <row r="230" s="263" customFormat="1" ht="36" hidden="1" customHeight="1" spans="1:7">
      <c r="A230" s="295">
        <v>22006</v>
      </c>
      <c r="B230" s="289" t="s">
        <v>1638</v>
      </c>
      <c r="C230" s="298">
        <f>SUM(C231:C232)</f>
        <v>0</v>
      </c>
      <c r="D230" s="298">
        <f>SUM(D231:D232)</f>
        <v>0</v>
      </c>
      <c r="E230" s="290">
        <f t="shared" si="9"/>
        <v>0</v>
      </c>
      <c r="F230" s="287" t="str">
        <f t="shared" si="10"/>
        <v>否</v>
      </c>
      <c r="G230" s="270" t="str">
        <f t="shared" si="11"/>
        <v>款</v>
      </c>
    </row>
    <row r="231" s="263" customFormat="1" ht="36" hidden="1" customHeight="1" spans="1:7">
      <c r="A231" s="295">
        <v>2200601</v>
      </c>
      <c r="B231" s="291" t="s">
        <v>1639</v>
      </c>
      <c r="C231" s="298"/>
      <c r="D231" s="298"/>
      <c r="E231" s="290">
        <f t="shared" si="9"/>
        <v>0</v>
      </c>
      <c r="F231" s="287" t="str">
        <f t="shared" si="10"/>
        <v>否</v>
      </c>
      <c r="G231" s="270" t="str">
        <f t="shared" si="11"/>
        <v>项</v>
      </c>
    </row>
    <row r="232" s="263" customFormat="1" ht="36" hidden="1" customHeight="1" spans="1:7">
      <c r="A232" s="295">
        <v>2200602</v>
      </c>
      <c r="B232" s="291" t="s">
        <v>1640</v>
      </c>
      <c r="C232" s="298"/>
      <c r="D232" s="298"/>
      <c r="E232" s="290">
        <f t="shared" si="9"/>
        <v>0</v>
      </c>
      <c r="F232" s="287" t="str">
        <f t="shared" si="10"/>
        <v>否</v>
      </c>
      <c r="G232" s="270" t="str">
        <f t="shared" si="11"/>
        <v>项</v>
      </c>
    </row>
    <row r="233" s="263" customFormat="1" ht="36" customHeight="1" spans="1:7">
      <c r="A233" s="294">
        <v>221</v>
      </c>
      <c r="B233" s="284" t="s">
        <v>1641</v>
      </c>
      <c r="C233" s="299">
        <f>C234</f>
        <v>0</v>
      </c>
      <c r="D233" s="299">
        <f>D234</f>
        <v>0</v>
      </c>
      <c r="E233" s="286">
        <f t="shared" si="9"/>
        <v>0</v>
      </c>
      <c r="F233" s="287" t="str">
        <f t="shared" si="10"/>
        <v>是</v>
      </c>
      <c r="G233" s="270" t="str">
        <f t="shared" si="11"/>
        <v>类</v>
      </c>
    </row>
    <row r="234" s="263" customFormat="1" ht="36" hidden="1" customHeight="1" spans="1:7">
      <c r="A234" s="295">
        <v>22198</v>
      </c>
      <c r="B234" s="289" t="s">
        <v>1324</v>
      </c>
      <c r="C234" s="298">
        <f>SUM(C235:C236)</f>
        <v>0</v>
      </c>
      <c r="D234" s="298">
        <f>SUM(D235:D236)</f>
        <v>0</v>
      </c>
      <c r="E234" s="290">
        <f t="shared" si="9"/>
        <v>0</v>
      </c>
      <c r="F234" s="287" t="str">
        <f t="shared" si="10"/>
        <v>否</v>
      </c>
      <c r="G234" s="270" t="str">
        <f t="shared" si="11"/>
        <v>款</v>
      </c>
    </row>
    <row r="235" s="263" customFormat="1" ht="36" hidden="1" customHeight="1" spans="1:7">
      <c r="A235" s="295">
        <v>2219801</v>
      </c>
      <c r="B235" s="291" t="s">
        <v>1642</v>
      </c>
      <c r="C235" s="298"/>
      <c r="D235" s="298"/>
      <c r="E235" s="290">
        <f t="shared" si="9"/>
        <v>0</v>
      </c>
      <c r="F235" s="287" t="str">
        <f t="shared" si="10"/>
        <v>否</v>
      </c>
      <c r="G235" s="270" t="str">
        <f t="shared" si="11"/>
        <v>项</v>
      </c>
    </row>
    <row r="236" s="263" customFormat="1" ht="36" hidden="1" customHeight="1" spans="1:7">
      <c r="A236" s="295">
        <v>2219899</v>
      </c>
      <c r="B236" s="291" t="s">
        <v>1643</v>
      </c>
      <c r="C236" s="298"/>
      <c r="D236" s="298"/>
      <c r="E236" s="290">
        <f t="shared" si="9"/>
        <v>0</v>
      </c>
      <c r="F236" s="287" t="str">
        <f t="shared" si="10"/>
        <v>否</v>
      </c>
      <c r="G236" s="270" t="str">
        <f t="shared" si="11"/>
        <v>项</v>
      </c>
    </row>
    <row r="237" s="263" customFormat="1" ht="36" customHeight="1" spans="1:7">
      <c r="A237" s="294">
        <v>222</v>
      </c>
      <c r="B237" s="284" t="s">
        <v>1644</v>
      </c>
      <c r="C237" s="299">
        <f>C238</f>
        <v>0</v>
      </c>
      <c r="D237" s="299">
        <f>D238</f>
        <v>0</v>
      </c>
      <c r="E237" s="286">
        <f t="shared" si="9"/>
        <v>0</v>
      </c>
      <c r="F237" s="287" t="str">
        <f t="shared" si="10"/>
        <v>是</v>
      </c>
      <c r="G237" s="270" t="str">
        <f t="shared" si="11"/>
        <v>类</v>
      </c>
    </row>
    <row r="238" s="263" customFormat="1" ht="36" hidden="1" customHeight="1" spans="1:7">
      <c r="A238" s="295">
        <v>22298</v>
      </c>
      <c r="B238" s="289" t="s">
        <v>1324</v>
      </c>
      <c r="C238" s="298">
        <f>SUM(C239:C240)</f>
        <v>0</v>
      </c>
      <c r="D238" s="298">
        <f>SUM(D239:D240)</f>
        <v>0</v>
      </c>
      <c r="E238" s="290">
        <f t="shared" si="9"/>
        <v>0</v>
      </c>
      <c r="F238" s="287" t="str">
        <f t="shared" si="10"/>
        <v>否</v>
      </c>
      <c r="G238" s="270" t="str">
        <f t="shared" si="11"/>
        <v>款</v>
      </c>
    </row>
    <row r="239" s="263" customFormat="1" ht="36" hidden="1" customHeight="1" spans="1:7">
      <c r="A239" s="295">
        <v>2229801</v>
      </c>
      <c r="B239" s="291" t="s">
        <v>1645</v>
      </c>
      <c r="C239" s="298"/>
      <c r="D239" s="298"/>
      <c r="E239" s="290">
        <f t="shared" si="9"/>
        <v>0</v>
      </c>
      <c r="F239" s="287" t="str">
        <f t="shared" si="10"/>
        <v>否</v>
      </c>
      <c r="G239" s="270" t="str">
        <f t="shared" si="11"/>
        <v>项</v>
      </c>
    </row>
    <row r="240" s="263" customFormat="1" ht="36" hidden="1" customHeight="1" spans="1:7">
      <c r="A240" s="295">
        <v>2229899</v>
      </c>
      <c r="B240" s="291" t="s">
        <v>1646</v>
      </c>
      <c r="C240" s="298"/>
      <c r="D240" s="298"/>
      <c r="E240" s="290">
        <f t="shared" si="9"/>
        <v>0</v>
      </c>
      <c r="F240" s="287" t="str">
        <f t="shared" si="10"/>
        <v>否</v>
      </c>
      <c r="G240" s="270" t="str">
        <f t="shared" si="11"/>
        <v>项</v>
      </c>
    </row>
    <row r="241" s="263" customFormat="1" ht="36" customHeight="1" spans="1:7">
      <c r="A241" s="294">
        <v>224</v>
      </c>
      <c r="B241" s="284" t="s">
        <v>1647</v>
      </c>
      <c r="C241" s="299">
        <f>C242</f>
        <v>0</v>
      </c>
      <c r="D241" s="299">
        <f>D242</f>
        <v>0</v>
      </c>
      <c r="E241" s="286">
        <f t="shared" si="9"/>
        <v>0</v>
      </c>
      <c r="F241" s="287" t="str">
        <f t="shared" si="10"/>
        <v>是</v>
      </c>
      <c r="G241" s="270" t="str">
        <f t="shared" si="11"/>
        <v>类</v>
      </c>
    </row>
    <row r="242" s="263" customFormat="1" ht="36" hidden="1" customHeight="1" spans="1:7">
      <c r="A242" s="295">
        <v>22498</v>
      </c>
      <c r="B242" s="289" t="s">
        <v>1324</v>
      </c>
      <c r="C242" s="298">
        <f>SUM(C243:C245)</f>
        <v>0</v>
      </c>
      <c r="D242" s="298">
        <f>SUM(D243:D245)</f>
        <v>0</v>
      </c>
      <c r="E242" s="290">
        <f t="shared" si="9"/>
        <v>0</v>
      </c>
      <c r="F242" s="287" t="str">
        <f t="shared" si="10"/>
        <v>否</v>
      </c>
      <c r="G242" s="270" t="str">
        <f t="shared" si="11"/>
        <v>款</v>
      </c>
    </row>
    <row r="243" s="263" customFormat="1" ht="36" hidden="1" customHeight="1" spans="1:7">
      <c r="A243" s="295">
        <v>2249801</v>
      </c>
      <c r="B243" s="291" t="s">
        <v>1648</v>
      </c>
      <c r="C243" s="298"/>
      <c r="D243" s="298"/>
      <c r="E243" s="290">
        <f t="shared" si="9"/>
        <v>0</v>
      </c>
      <c r="F243" s="287" t="str">
        <f t="shared" si="10"/>
        <v>否</v>
      </c>
      <c r="G243" s="270" t="str">
        <f t="shared" si="11"/>
        <v>项</v>
      </c>
    </row>
    <row r="244" s="263" customFormat="1" ht="36" hidden="1" customHeight="1" spans="1:7">
      <c r="A244" s="295">
        <v>2249802</v>
      </c>
      <c r="B244" s="291" t="s">
        <v>1649</v>
      </c>
      <c r="C244" s="298"/>
      <c r="D244" s="298"/>
      <c r="E244" s="290">
        <f t="shared" si="9"/>
        <v>0</v>
      </c>
      <c r="F244" s="287" t="str">
        <f t="shared" si="10"/>
        <v>否</v>
      </c>
      <c r="G244" s="270" t="str">
        <f t="shared" si="11"/>
        <v>项</v>
      </c>
    </row>
    <row r="245" s="263" customFormat="1" ht="36" hidden="1" customHeight="1" spans="1:7">
      <c r="A245" s="295">
        <v>2249899</v>
      </c>
      <c r="B245" s="291" t="s">
        <v>1650</v>
      </c>
      <c r="C245" s="298"/>
      <c r="D245" s="298"/>
      <c r="E245" s="290">
        <f t="shared" si="9"/>
        <v>0</v>
      </c>
      <c r="F245" s="287" t="str">
        <f t="shared" si="10"/>
        <v>否</v>
      </c>
      <c r="G245" s="270" t="str">
        <f t="shared" si="11"/>
        <v>项</v>
      </c>
    </row>
    <row r="246" s="263" customFormat="1" ht="36" customHeight="1" spans="1:7">
      <c r="A246" s="294" t="s">
        <v>92</v>
      </c>
      <c r="B246" s="284" t="s">
        <v>1651</v>
      </c>
      <c r="C246" s="244">
        <f>SUM(C247,C251,C260,C262,C264,C276)</f>
        <v>157497</v>
      </c>
      <c r="D246" s="244">
        <f>SUM(D247,D251,D260,D262,D264,D276)</f>
        <v>11698</v>
      </c>
      <c r="E246" s="286">
        <f t="shared" si="9"/>
        <v>-0.926</v>
      </c>
      <c r="F246" s="287" t="str">
        <f t="shared" si="10"/>
        <v>是</v>
      </c>
      <c r="G246" s="270" t="str">
        <f t="shared" si="11"/>
        <v>类</v>
      </c>
    </row>
    <row r="247" s="263" customFormat="1" ht="36" customHeight="1" spans="1:7">
      <c r="A247" s="295" t="s">
        <v>1652</v>
      </c>
      <c r="B247" s="296" t="s">
        <v>1653</v>
      </c>
      <c r="C247" s="216">
        <f>SUM(C248:C250)</f>
        <v>147600</v>
      </c>
      <c r="D247" s="216">
        <f>SUM(D248:D250)</f>
        <v>0</v>
      </c>
      <c r="E247" s="290">
        <f t="shared" si="9"/>
        <v>-1</v>
      </c>
      <c r="F247" s="287" t="str">
        <f t="shared" si="10"/>
        <v>是</v>
      </c>
      <c r="G247" s="270" t="str">
        <f t="shared" si="11"/>
        <v>款</v>
      </c>
    </row>
    <row r="248" s="263" customFormat="1" ht="36" hidden="1" customHeight="1" spans="1:7">
      <c r="A248" s="295" t="s">
        <v>1654</v>
      </c>
      <c r="B248" s="297" t="s">
        <v>1655</v>
      </c>
      <c r="C248" s="298"/>
      <c r="D248" s="298"/>
      <c r="E248" s="290">
        <f t="shared" si="9"/>
        <v>0</v>
      </c>
      <c r="F248" s="287" t="str">
        <f t="shared" si="10"/>
        <v>否</v>
      </c>
      <c r="G248" s="270" t="str">
        <f t="shared" si="11"/>
        <v>项</v>
      </c>
    </row>
    <row r="249" s="263" customFormat="1" ht="36" customHeight="1" spans="1:7">
      <c r="A249" s="295" t="s">
        <v>1656</v>
      </c>
      <c r="B249" s="297" t="s">
        <v>1657</v>
      </c>
      <c r="C249" s="298">
        <v>147600</v>
      </c>
      <c r="D249" s="298"/>
      <c r="E249" s="290">
        <f t="shared" si="9"/>
        <v>-1</v>
      </c>
      <c r="F249" s="287" t="str">
        <f t="shared" si="10"/>
        <v>是</v>
      </c>
      <c r="G249" s="270" t="str">
        <f t="shared" si="11"/>
        <v>项</v>
      </c>
    </row>
    <row r="250" s="263" customFormat="1" ht="36" hidden="1" customHeight="1" spans="1:7">
      <c r="A250" s="295" t="s">
        <v>1658</v>
      </c>
      <c r="B250" s="297" t="s">
        <v>1659</v>
      </c>
      <c r="C250" s="298"/>
      <c r="D250" s="298"/>
      <c r="E250" s="290">
        <f t="shared" si="9"/>
        <v>0</v>
      </c>
      <c r="F250" s="287" t="str">
        <f t="shared" si="10"/>
        <v>否</v>
      </c>
      <c r="G250" s="270" t="str">
        <f t="shared" si="11"/>
        <v>项</v>
      </c>
    </row>
    <row r="251" s="263" customFormat="1" ht="36" customHeight="1" spans="1:7">
      <c r="A251" s="295" t="s">
        <v>1660</v>
      </c>
      <c r="B251" s="296" t="s">
        <v>1661</v>
      </c>
      <c r="C251" s="216">
        <f>SUM(C252:C259)</f>
        <v>580</v>
      </c>
      <c r="D251" s="216">
        <f>SUM(D252:D259)</f>
        <v>600</v>
      </c>
      <c r="E251" s="290">
        <f t="shared" si="9"/>
        <v>0.034</v>
      </c>
      <c r="F251" s="287" t="str">
        <f t="shared" si="10"/>
        <v>是</v>
      </c>
      <c r="G251" s="270" t="str">
        <f t="shared" si="11"/>
        <v>款</v>
      </c>
    </row>
    <row r="252" s="263" customFormat="1" ht="36" hidden="1" customHeight="1" spans="1:7">
      <c r="A252" s="295" t="s">
        <v>1662</v>
      </c>
      <c r="B252" s="297" t="s">
        <v>1663</v>
      </c>
      <c r="C252" s="298"/>
      <c r="D252" s="298"/>
      <c r="E252" s="290">
        <f t="shared" si="9"/>
        <v>0</v>
      </c>
      <c r="F252" s="287" t="str">
        <f t="shared" si="10"/>
        <v>否</v>
      </c>
      <c r="G252" s="270" t="str">
        <f t="shared" si="11"/>
        <v>项</v>
      </c>
    </row>
    <row r="253" s="263" customFormat="1" ht="36" hidden="1" customHeight="1" spans="1:7">
      <c r="A253" s="295" t="s">
        <v>1664</v>
      </c>
      <c r="B253" s="297" t="s">
        <v>1665</v>
      </c>
      <c r="C253" s="298"/>
      <c r="D253" s="298"/>
      <c r="E253" s="290">
        <f t="shared" si="9"/>
        <v>0</v>
      </c>
      <c r="F253" s="287" t="str">
        <f t="shared" si="10"/>
        <v>否</v>
      </c>
      <c r="G253" s="270" t="str">
        <f t="shared" si="11"/>
        <v>项</v>
      </c>
    </row>
    <row r="254" s="263" customFormat="1" ht="36" customHeight="1" spans="1:7">
      <c r="A254" s="295" t="s">
        <v>1666</v>
      </c>
      <c r="B254" s="297" t="s">
        <v>1667</v>
      </c>
      <c r="C254" s="298">
        <v>580</v>
      </c>
      <c r="D254" s="298">
        <v>600</v>
      </c>
      <c r="E254" s="290">
        <f t="shared" si="9"/>
        <v>0.034</v>
      </c>
      <c r="F254" s="287" t="str">
        <f t="shared" si="10"/>
        <v>是</v>
      </c>
      <c r="G254" s="270" t="str">
        <f t="shared" si="11"/>
        <v>项</v>
      </c>
    </row>
    <row r="255" s="263" customFormat="1" ht="36" hidden="1" customHeight="1" spans="1:7">
      <c r="A255" s="295" t="s">
        <v>1668</v>
      </c>
      <c r="B255" s="297" t="s">
        <v>1669</v>
      </c>
      <c r="C255" s="298"/>
      <c r="D255" s="298"/>
      <c r="E255" s="290">
        <f t="shared" si="9"/>
        <v>0</v>
      </c>
      <c r="F255" s="287" t="str">
        <f t="shared" si="10"/>
        <v>否</v>
      </c>
      <c r="G255" s="270" t="str">
        <f t="shared" si="11"/>
        <v>项</v>
      </c>
    </row>
    <row r="256" s="263" customFormat="1" ht="36" hidden="1" customHeight="1" spans="1:7">
      <c r="A256" s="295" t="s">
        <v>1670</v>
      </c>
      <c r="B256" s="297" t="s">
        <v>1671</v>
      </c>
      <c r="C256" s="298"/>
      <c r="D256" s="298"/>
      <c r="E256" s="290">
        <f t="shared" si="9"/>
        <v>0</v>
      </c>
      <c r="F256" s="287" t="str">
        <f t="shared" si="10"/>
        <v>否</v>
      </c>
      <c r="G256" s="270" t="str">
        <f t="shared" si="11"/>
        <v>项</v>
      </c>
    </row>
    <row r="257" s="263" customFormat="1" ht="36" hidden="1" customHeight="1" spans="1:7">
      <c r="A257" s="295" t="s">
        <v>1672</v>
      </c>
      <c r="B257" s="297" t="s">
        <v>1673</v>
      </c>
      <c r="C257" s="298"/>
      <c r="D257" s="298"/>
      <c r="E257" s="290">
        <f t="shared" si="9"/>
        <v>0</v>
      </c>
      <c r="F257" s="287" t="str">
        <f t="shared" si="10"/>
        <v>否</v>
      </c>
      <c r="G257" s="270" t="str">
        <f t="shared" si="11"/>
        <v>项</v>
      </c>
    </row>
    <row r="258" s="263" customFormat="1" ht="36" hidden="1" customHeight="1" spans="1:7">
      <c r="A258" s="295" t="s">
        <v>1674</v>
      </c>
      <c r="B258" s="297" t="s">
        <v>1675</v>
      </c>
      <c r="C258" s="298"/>
      <c r="D258" s="298"/>
      <c r="E258" s="290">
        <f t="shared" si="9"/>
        <v>0</v>
      </c>
      <c r="F258" s="287" t="str">
        <f t="shared" si="10"/>
        <v>否</v>
      </c>
      <c r="G258" s="270" t="str">
        <f t="shared" si="11"/>
        <v>项</v>
      </c>
    </row>
    <row r="259" s="263" customFormat="1" ht="36" hidden="1" customHeight="1" spans="1:7">
      <c r="A259" s="295" t="s">
        <v>1676</v>
      </c>
      <c r="B259" s="297" t="s">
        <v>1677</v>
      </c>
      <c r="C259" s="298"/>
      <c r="D259" s="298"/>
      <c r="E259" s="290">
        <f t="shared" si="9"/>
        <v>0</v>
      </c>
      <c r="F259" s="287" t="str">
        <f t="shared" si="10"/>
        <v>否</v>
      </c>
      <c r="G259" s="270" t="str">
        <f t="shared" si="11"/>
        <v>项</v>
      </c>
    </row>
    <row r="260" s="263" customFormat="1" ht="36" hidden="1" customHeight="1" spans="1:7">
      <c r="A260" s="295">
        <v>22909</v>
      </c>
      <c r="B260" s="296" t="s">
        <v>1678</v>
      </c>
      <c r="C260" s="298">
        <f>C261</f>
        <v>0</v>
      </c>
      <c r="D260" s="298">
        <f>D261</f>
        <v>0</v>
      </c>
      <c r="E260" s="290">
        <f t="shared" ref="E260:E323" si="12">IF(C260&lt;0,"",IFERROR(D260/C260-1,0))</f>
        <v>0</v>
      </c>
      <c r="F260" s="287" t="str">
        <f t="shared" ref="F260:F323" si="13">IF(LEN(A260)=3,"是",IF(B260&lt;&gt;"",IF(SUM(C260:D260)&lt;&gt;0,"是","否"),"是"))</f>
        <v>否</v>
      </c>
      <c r="G260" s="270" t="str">
        <f t="shared" ref="G260:G323" si="14">IF(LEN(A260)=3,"类",IF(LEN(A260)=5,"款","项"))</f>
        <v>款</v>
      </c>
    </row>
    <row r="261" s="263" customFormat="1" ht="36" hidden="1" customHeight="1" spans="1:7">
      <c r="A261" s="302">
        <v>2290901</v>
      </c>
      <c r="B261" s="303" t="s">
        <v>1679</v>
      </c>
      <c r="C261" s="298"/>
      <c r="D261" s="298"/>
      <c r="E261" s="290">
        <f t="shared" si="12"/>
        <v>0</v>
      </c>
      <c r="F261" s="287" t="str">
        <f t="shared" si="13"/>
        <v>否</v>
      </c>
      <c r="G261" s="270" t="str">
        <f t="shared" si="14"/>
        <v>项</v>
      </c>
    </row>
    <row r="262" s="263" customFormat="1" ht="36" hidden="1" customHeight="1" spans="1:7">
      <c r="A262" s="295">
        <v>22910</v>
      </c>
      <c r="B262" s="289" t="s">
        <v>1680</v>
      </c>
      <c r="C262" s="298">
        <f>C263</f>
        <v>0</v>
      </c>
      <c r="D262" s="298">
        <f>D263</f>
        <v>0</v>
      </c>
      <c r="E262" s="290">
        <f t="shared" si="12"/>
        <v>0</v>
      </c>
      <c r="F262" s="287" t="str">
        <f t="shared" si="13"/>
        <v>否</v>
      </c>
      <c r="G262" s="270" t="str">
        <f t="shared" si="14"/>
        <v>款</v>
      </c>
    </row>
    <row r="263" s="263" customFormat="1" ht="36" hidden="1" customHeight="1" spans="1:7">
      <c r="A263" s="302">
        <v>2291001</v>
      </c>
      <c r="B263" s="291" t="s">
        <v>1680</v>
      </c>
      <c r="C263" s="298"/>
      <c r="D263" s="298"/>
      <c r="E263" s="290">
        <f t="shared" si="12"/>
        <v>0</v>
      </c>
      <c r="F263" s="287" t="str">
        <f t="shared" si="13"/>
        <v>否</v>
      </c>
      <c r="G263" s="270" t="str">
        <f t="shared" si="14"/>
        <v>项</v>
      </c>
    </row>
    <row r="264" s="263" customFormat="1" ht="36" customHeight="1" spans="1:7">
      <c r="A264" s="295" t="s">
        <v>1681</v>
      </c>
      <c r="B264" s="296" t="s">
        <v>1682</v>
      </c>
      <c r="C264" s="216">
        <f>SUM(C265:C275)</f>
        <v>9317</v>
      </c>
      <c r="D264" s="216">
        <f>SUM(D265:D275)</f>
        <v>11098</v>
      </c>
      <c r="E264" s="290">
        <f t="shared" si="12"/>
        <v>0.191</v>
      </c>
      <c r="F264" s="287" t="str">
        <f t="shared" si="13"/>
        <v>是</v>
      </c>
      <c r="G264" s="270" t="str">
        <f t="shared" si="14"/>
        <v>款</v>
      </c>
    </row>
    <row r="265" s="263" customFormat="1" ht="36" hidden="1" customHeight="1" spans="1:7">
      <c r="A265" s="302">
        <v>2296001</v>
      </c>
      <c r="B265" s="297" t="s">
        <v>1683</v>
      </c>
      <c r="C265" s="298"/>
      <c r="D265" s="298"/>
      <c r="E265" s="290">
        <f t="shared" si="12"/>
        <v>0</v>
      </c>
      <c r="F265" s="287" t="str">
        <f t="shared" si="13"/>
        <v>否</v>
      </c>
      <c r="G265" s="270" t="str">
        <f t="shared" si="14"/>
        <v>项</v>
      </c>
    </row>
    <row r="266" s="263" customFormat="1" ht="36" customHeight="1" spans="1:7">
      <c r="A266" s="295" t="s">
        <v>1684</v>
      </c>
      <c r="B266" s="297" t="s">
        <v>1685</v>
      </c>
      <c r="C266" s="298">
        <v>5786</v>
      </c>
      <c r="D266" s="298">
        <v>6310</v>
      </c>
      <c r="E266" s="290">
        <f t="shared" si="12"/>
        <v>0.091</v>
      </c>
      <c r="F266" s="287" t="str">
        <f t="shared" si="13"/>
        <v>是</v>
      </c>
      <c r="G266" s="270" t="str">
        <f t="shared" si="14"/>
        <v>项</v>
      </c>
    </row>
    <row r="267" s="263" customFormat="1" ht="24" customHeight="1" spans="1:7">
      <c r="A267" s="295" t="s">
        <v>1686</v>
      </c>
      <c r="B267" s="297" t="s">
        <v>1687</v>
      </c>
      <c r="C267" s="298">
        <v>2803</v>
      </c>
      <c r="D267" s="298">
        <v>4248</v>
      </c>
      <c r="E267" s="290">
        <f t="shared" si="12"/>
        <v>0.516</v>
      </c>
      <c r="F267" s="287" t="str">
        <f t="shared" si="13"/>
        <v>是</v>
      </c>
      <c r="G267" s="270" t="str">
        <f t="shared" si="14"/>
        <v>项</v>
      </c>
    </row>
    <row r="268" s="263" customFormat="1" ht="23" customHeight="1" spans="1:7">
      <c r="A268" s="295" t="s">
        <v>1688</v>
      </c>
      <c r="B268" s="297" t="s">
        <v>1689</v>
      </c>
      <c r="C268" s="298"/>
      <c r="D268" s="298"/>
      <c r="E268" s="290">
        <f t="shared" si="12"/>
        <v>0</v>
      </c>
      <c r="F268" s="287" t="str">
        <f t="shared" si="13"/>
        <v>否</v>
      </c>
      <c r="G268" s="270" t="str">
        <f t="shared" si="14"/>
        <v>项</v>
      </c>
    </row>
    <row r="269" s="263" customFormat="1" ht="28" customHeight="1" spans="1:7">
      <c r="A269" s="295" t="s">
        <v>1690</v>
      </c>
      <c r="B269" s="297" t="s">
        <v>1691</v>
      </c>
      <c r="C269" s="298"/>
      <c r="D269" s="298"/>
      <c r="E269" s="290">
        <f t="shared" si="12"/>
        <v>0</v>
      </c>
      <c r="F269" s="287" t="str">
        <f t="shared" si="13"/>
        <v>否</v>
      </c>
      <c r="G269" s="270" t="str">
        <f t="shared" si="14"/>
        <v>项</v>
      </c>
    </row>
    <row r="270" s="263" customFormat="1" ht="36" customHeight="1" spans="1:7">
      <c r="A270" s="295" t="s">
        <v>1692</v>
      </c>
      <c r="B270" s="297" t="s">
        <v>1693</v>
      </c>
      <c r="C270" s="298">
        <v>728</v>
      </c>
      <c r="D270" s="298">
        <v>540</v>
      </c>
      <c r="E270" s="290">
        <f t="shared" si="12"/>
        <v>-0.258</v>
      </c>
      <c r="F270" s="287" t="str">
        <f t="shared" si="13"/>
        <v>是</v>
      </c>
      <c r="G270" s="270" t="str">
        <f t="shared" si="14"/>
        <v>项</v>
      </c>
    </row>
    <row r="271" s="263" customFormat="1" ht="36" hidden="1" customHeight="1" spans="1:7">
      <c r="A271" s="295" t="s">
        <v>1694</v>
      </c>
      <c r="B271" s="297" t="s">
        <v>1695</v>
      </c>
      <c r="C271" s="298"/>
      <c r="D271" s="298"/>
      <c r="E271" s="290">
        <f t="shared" si="12"/>
        <v>0</v>
      </c>
      <c r="F271" s="287" t="str">
        <f t="shared" si="13"/>
        <v>否</v>
      </c>
      <c r="G271" s="270" t="str">
        <f t="shared" si="14"/>
        <v>项</v>
      </c>
    </row>
    <row r="272" s="263" customFormat="1" ht="36" hidden="1" customHeight="1" spans="1:7">
      <c r="A272" s="295" t="s">
        <v>1696</v>
      </c>
      <c r="B272" s="297" t="s">
        <v>1697</v>
      </c>
      <c r="C272" s="298"/>
      <c r="D272" s="298"/>
      <c r="E272" s="290">
        <f t="shared" si="12"/>
        <v>0</v>
      </c>
      <c r="F272" s="287" t="str">
        <f t="shared" si="13"/>
        <v>否</v>
      </c>
      <c r="G272" s="270" t="str">
        <f t="shared" si="14"/>
        <v>项</v>
      </c>
    </row>
    <row r="273" s="263" customFormat="1" ht="36" hidden="1" customHeight="1" spans="1:7">
      <c r="A273" s="295" t="s">
        <v>1698</v>
      </c>
      <c r="B273" s="297" t="s">
        <v>1699</v>
      </c>
      <c r="C273" s="298"/>
      <c r="D273" s="298"/>
      <c r="E273" s="290">
        <f t="shared" si="12"/>
        <v>0</v>
      </c>
      <c r="F273" s="287" t="str">
        <f t="shared" si="13"/>
        <v>否</v>
      </c>
      <c r="G273" s="270" t="str">
        <f t="shared" si="14"/>
        <v>项</v>
      </c>
    </row>
    <row r="274" s="263" customFormat="1" ht="18" customHeight="1" spans="1:7">
      <c r="A274" s="295" t="s">
        <v>1700</v>
      </c>
      <c r="B274" s="297" t="s">
        <v>1831</v>
      </c>
      <c r="C274" s="298"/>
      <c r="D274" s="298"/>
      <c r="E274" s="290">
        <f t="shared" si="12"/>
        <v>0</v>
      </c>
      <c r="F274" s="287" t="str">
        <f t="shared" si="13"/>
        <v>否</v>
      </c>
      <c r="G274" s="270" t="str">
        <f t="shared" si="14"/>
        <v>项</v>
      </c>
    </row>
    <row r="275" s="263" customFormat="1" ht="29" customHeight="1" spans="1:7">
      <c r="A275" s="295" t="s">
        <v>1702</v>
      </c>
      <c r="B275" s="297" t="s">
        <v>1703</v>
      </c>
      <c r="C275" s="298"/>
      <c r="D275" s="298"/>
      <c r="E275" s="290">
        <f t="shared" si="12"/>
        <v>0</v>
      </c>
      <c r="F275" s="287" t="str">
        <f t="shared" si="13"/>
        <v>否</v>
      </c>
      <c r="G275" s="270" t="str">
        <f t="shared" si="14"/>
        <v>项</v>
      </c>
    </row>
    <row r="276" s="263" customFormat="1" ht="18" customHeight="1" spans="1:7">
      <c r="A276" s="295">
        <v>22998</v>
      </c>
      <c r="B276" s="296" t="s">
        <v>1832</v>
      </c>
      <c r="C276" s="298">
        <f>C277</f>
        <v>0</v>
      </c>
      <c r="D276" s="298">
        <f>D277</f>
        <v>0</v>
      </c>
      <c r="E276" s="290">
        <f t="shared" si="12"/>
        <v>0</v>
      </c>
      <c r="F276" s="287" t="str">
        <f t="shared" si="13"/>
        <v>否</v>
      </c>
      <c r="G276" s="270" t="str">
        <f t="shared" si="14"/>
        <v>款</v>
      </c>
    </row>
    <row r="277" s="263" customFormat="1" ht="24" customHeight="1" spans="1:7">
      <c r="A277" s="295">
        <v>2299899</v>
      </c>
      <c r="B277" s="297" t="s">
        <v>929</v>
      </c>
      <c r="C277" s="298"/>
      <c r="D277" s="298"/>
      <c r="E277" s="290">
        <f t="shared" si="12"/>
        <v>0</v>
      </c>
      <c r="F277" s="287" t="str">
        <f t="shared" si="13"/>
        <v>否</v>
      </c>
      <c r="G277" s="270" t="str">
        <f t="shared" si="14"/>
        <v>项</v>
      </c>
    </row>
    <row r="278" s="263" customFormat="1" ht="36" customHeight="1" spans="1:7">
      <c r="A278" s="294" t="s">
        <v>88</v>
      </c>
      <c r="B278" s="284" t="s">
        <v>1705</v>
      </c>
      <c r="C278" s="244">
        <f>C279</f>
        <v>47028</v>
      </c>
      <c r="D278" s="244">
        <f>D279</f>
        <v>53800</v>
      </c>
      <c r="E278" s="286">
        <f t="shared" si="12"/>
        <v>0.144</v>
      </c>
      <c r="F278" s="287" t="str">
        <f t="shared" si="13"/>
        <v>是</v>
      </c>
      <c r="G278" s="270" t="str">
        <f t="shared" si="14"/>
        <v>类</v>
      </c>
    </row>
    <row r="279" s="263" customFormat="1" ht="36" customHeight="1" spans="1:7">
      <c r="A279" s="295">
        <v>23204</v>
      </c>
      <c r="B279" s="296" t="s">
        <v>1706</v>
      </c>
      <c r="C279" s="216">
        <f>SUM(C280:C295)</f>
        <v>47028</v>
      </c>
      <c r="D279" s="216">
        <f>SUM(D280:D295)</f>
        <v>53800</v>
      </c>
      <c r="E279" s="290">
        <f t="shared" si="12"/>
        <v>0.144</v>
      </c>
      <c r="F279" s="287" t="str">
        <f t="shared" si="13"/>
        <v>是</v>
      </c>
      <c r="G279" s="270" t="str">
        <f t="shared" si="14"/>
        <v>款</v>
      </c>
    </row>
    <row r="280" s="263" customFormat="1" ht="36" hidden="1" customHeight="1" spans="1:7">
      <c r="A280" s="295" t="s">
        <v>1707</v>
      </c>
      <c r="B280" s="297" t="s">
        <v>1708</v>
      </c>
      <c r="C280" s="298"/>
      <c r="D280" s="298"/>
      <c r="E280" s="290">
        <f t="shared" si="12"/>
        <v>0</v>
      </c>
      <c r="F280" s="287" t="str">
        <f t="shared" si="13"/>
        <v>否</v>
      </c>
      <c r="G280" s="270" t="str">
        <f t="shared" si="14"/>
        <v>项</v>
      </c>
    </row>
    <row r="281" s="263" customFormat="1" ht="36" hidden="1" customHeight="1" spans="1:7">
      <c r="A281" s="295" t="s">
        <v>1709</v>
      </c>
      <c r="B281" s="297" t="s">
        <v>1710</v>
      </c>
      <c r="C281" s="298"/>
      <c r="D281" s="298"/>
      <c r="E281" s="290">
        <f t="shared" si="12"/>
        <v>0</v>
      </c>
      <c r="F281" s="287" t="str">
        <f t="shared" si="13"/>
        <v>否</v>
      </c>
      <c r="G281" s="270" t="str">
        <f t="shared" si="14"/>
        <v>项</v>
      </c>
    </row>
    <row r="282" s="263" customFormat="1" ht="36" hidden="1" customHeight="1" spans="1:7">
      <c r="A282" s="295" t="s">
        <v>1711</v>
      </c>
      <c r="B282" s="297" t="s">
        <v>1712</v>
      </c>
      <c r="C282" s="298"/>
      <c r="D282" s="298"/>
      <c r="E282" s="290">
        <f t="shared" si="12"/>
        <v>0</v>
      </c>
      <c r="F282" s="287" t="str">
        <f t="shared" si="13"/>
        <v>否</v>
      </c>
      <c r="G282" s="270" t="str">
        <f t="shared" si="14"/>
        <v>项</v>
      </c>
    </row>
    <row r="283" s="263" customFormat="1" ht="36" customHeight="1" spans="1:7">
      <c r="A283" s="295" t="s">
        <v>1713</v>
      </c>
      <c r="B283" s="297" t="s">
        <v>1714</v>
      </c>
      <c r="C283" s="298">
        <v>2577</v>
      </c>
      <c r="D283" s="298">
        <v>4660</v>
      </c>
      <c r="E283" s="290">
        <f t="shared" si="12"/>
        <v>0.808</v>
      </c>
      <c r="F283" s="287" t="str">
        <f t="shared" si="13"/>
        <v>是</v>
      </c>
      <c r="G283" s="270" t="str">
        <f t="shared" si="14"/>
        <v>项</v>
      </c>
    </row>
    <row r="284" s="263" customFormat="1" ht="36" hidden="1" customHeight="1" spans="1:7">
      <c r="A284" s="295" t="s">
        <v>1715</v>
      </c>
      <c r="B284" s="297" t="s">
        <v>1716</v>
      </c>
      <c r="C284" s="298"/>
      <c r="D284" s="298"/>
      <c r="E284" s="290">
        <f t="shared" si="12"/>
        <v>0</v>
      </c>
      <c r="F284" s="287" t="str">
        <f t="shared" si="13"/>
        <v>否</v>
      </c>
      <c r="G284" s="270" t="str">
        <f t="shared" si="14"/>
        <v>项</v>
      </c>
    </row>
    <row r="285" s="263" customFormat="1" ht="36" hidden="1" customHeight="1" spans="1:7">
      <c r="A285" s="295" t="s">
        <v>1717</v>
      </c>
      <c r="B285" s="297" t="s">
        <v>1718</v>
      </c>
      <c r="C285" s="298"/>
      <c r="D285" s="298"/>
      <c r="E285" s="290">
        <f t="shared" si="12"/>
        <v>0</v>
      </c>
      <c r="F285" s="287" t="str">
        <f t="shared" si="13"/>
        <v>否</v>
      </c>
      <c r="G285" s="270" t="str">
        <f t="shared" si="14"/>
        <v>项</v>
      </c>
    </row>
    <row r="286" s="263" customFormat="1" ht="36" hidden="1" customHeight="1" spans="1:7">
      <c r="A286" s="295" t="s">
        <v>1719</v>
      </c>
      <c r="B286" s="297" t="s">
        <v>1720</v>
      </c>
      <c r="C286" s="298"/>
      <c r="D286" s="298"/>
      <c r="E286" s="290">
        <f t="shared" si="12"/>
        <v>0</v>
      </c>
      <c r="F286" s="287" t="str">
        <f t="shared" si="13"/>
        <v>否</v>
      </c>
      <c r="G286" s="270" t="str">
        <f t="shared" si="14"/>
        <v>项</v>
      </c>
    </row>
    <row r="287" s="263" customFormat="1" ht="36" hidden="1" customHeight="1" spans="1:7">
      <c r="A287" s="295" t="s">
        <v>1721</v>
      </c>
      <c r="B287" s="297" t="s">
        <v>1722</v>
      </c>
      <c r="C287" s="298"/>
      <c r="D287" s="298"/>
      <c r="E287" s="290">
        <f t="shared" si="12"/>
        <v>0</v>
      </c>
      <c r="F287" s="287" t="str">
        <f t="shared" si="13"/>
        <v>否</v>
      </c>
      <c r="G287" s="270" t="str">
        <f t="shared" si="14"/>
        <v>项</v>
      </c>
    </row>
    <row r="288" s="263" customFormat="1" ht="36" hidden="1" customHeight="1" spans="1:7">
      <c r="A288" s="295" t="s">
        <v>1723</v>
      </c>
      <c r="B288" s="297" t="s">
        <v>1724</v>
      </c>
      <c r="C288" s="298"/>
      <c r="D288" s="298"/>
      <c r="E288" s="290">
        <f t="shared" si="12"/>
        <v>0</v>
      </c>
      <c r="F288" s="287" t="str">
        <f t="shared" si="13"/>
        <v>否</v>
      </c>
      <c r="G288" s="270" t="str">
        <f t="shared" si="14"/>
        <v>项</v>
      </c>
    </row>
    <row r="289" s="263" customFormat="1" ht="36" hidden="1" customHeight="1" spans="1:7">
      <c r="A289" s="295" t="s">
        <v>1725</v>
      </c>
      <c r="B289" s="297" t="s">
        <v>1726</v>
      </c>
      <c r="C289" s="298"/>
      <c r="D289" s="298"/>
      <c r="E289" s="290">
        <f t="shared" si="12"/>
        <v>0</v>
      </c>
      <c r="F289" s="287" t="str">
        <f t="shared" si="13"/>
        <v>否</v>
      </c>
      <c r="G289" s="270" t="str">
        <f t="shared" si="14"/>
        <v>项</v>
      </c>
    </row>
    <row r="290" s="263" customFormat="1" ht="36" hidden="1" customHeight="1" spans="1:7">
      <c r="A290" s="295" t="s">
        <v>1727</v>
      </c>
      <c r="B290" s="297" t="s">
        <v>1728</v>
      </c>
      <c r="C290" s="298"/>
      <c r="D290" s="298"/>
      <c r="E290" s="290">
        <f t="shared" si="12"/>
        <v>0</v>
      </c>
      <c r="F290" s="287" t="str">
        <f t="shared" si="13"/>
        <v>否</v>
      </c>
      <c r="G290" s="270" t="str">
        <f t="shared" si="14"/>
        <v>项</v>
      </c>
    </row>
    <row r="291" s="263" customFormat="1" ht="36" customHeight="1" spans="1:7">
      <c r="A291" s="295" t="s">
        <v>1729</v>
      </c>
      <c r="B291" s="297" t="s">
        <v>1730</v>
      </c>
      <c r="C291" s="298">
        <v>100</v>
      </c>
      <c r="D291" s="298"/>
      <c r="E291" s="290">
        <f t="shared" si="12"/>
        <v>-1</v>
      </c>
      <c r="F291" s="287" t="str">
        <f t="shared" si="13"/>
        <v>是</v>
      </c>
      <c r="G291" s="270" t="str">
        <f t="shared" si="14"/>
        <v>项</v>
      </c>
    </row>
    <row r="292" s="263" customFormat="1" ht="36" customHeight="1" spans="1:7">
      <c r="A292" s="295" t="s">
        <v>1731</v>
      </c>
      <c r="B292" s="297" t="s">
        <v>1732</v>
      </c>
      <c r="C292" s="298">
        <v>24513</v>
      </c>
      <c r="D292" s="298">
        <v>24520</v>
      </c>
      <c r="E292" s="290">
        <f t="shared" si="12"/>
        <v>0</v>
      </c>
      <c r="F292" s="287" t="str">
        <f t="shared" si="13"/>
        <v>是</v>
      </c>
      <c r="G292" s="270" t="str">
        <f t="shared" si="14"/>
        <v>项</v>
      </c>
    </row>
    <row r="293" s="263" customFormat="1" ht="36" hidden="1" customHeight="1" spans="1:7">
      <c r="A293" s="295" t="s">
        <v>1733</v>
      </c>
      <c r="B293" s="297" t="s">
        <v>1734</v>
      </c>
      <c r="C293" s="298"/>
      <c r="D293" s="298"/>
      <c r="E293" s="290">
        <f t="shared" si="12"/>
        <v>0</v>
      </c>
      <c r="F293" s="287" t="str">
        <f t="shared" si="13"/>
        <v>否</v>
      </c>
      <c r="G293" s="270" t="str">
        <f t="shared" si="14"/>
        <v>项</v>
      </c>
    </row>
    <row r="294" s="263" customFormat="1" ht="36" customHeight="1" spans="1:7">
      <c r="A294" s="295" t="s">
        <v>1735</v>
      </c>
      <c r="B294" s="297" t="s">
        <v>1736</v>
      </c>
      <c r="C294" s="298">
        <v>19838</v>
      </c>
      <c r="D294" s="298">
        <v>23220</v>
      </c>
      <c r="E294" s="290">
        <f t="shared" si="12"/>
        <v>0.17</v>
      </c>
      <c r="F294" s="287" t="str">
        <f t="shared" si="13"/>
        <v>是</v>
      </c>
      <c r="G294" s="270" t="str">
        <f t="shared" si="14"/>
        <v>项</v>
      </c>
    </row>
    <row r="295" s="263" customFormat="1" ht="36" customHeight="1" spans="1:7">
      <c r="A295" s="295" t="s">
        <v>1737</v>
      </c>
      <c r="B295" s="297" t="s">
        <v>1738</v>
      </c>
      <c r="C295" s="298"/>
      <c r="D295" s="298">
        <v>1400</v>
      </c>
      <c r="E295" s="290">
        <f t="shared" si="12"/>
        <v>0</v>
      </c>
      <c r="F295" s="287" t="str">
        <f t="shared" si="13"/>
        <v>是</v>
      </c>
      <c r="G295" s="270" t="str">
        <f t="shared" si="14"/>
        <v>项</v>
      </c>
    </row>
    <row r="296" s="263" customFormat="1" ht="36" customHeight="1" spans="1:7">
      <c r="A296" s="294" t="s">
        <v>90</v>
      </c>
      <c r="B296" s="284" t="s">
        <v>1739</v>
      </c>
      <c r="C296" s="244">
        <f>C297</f>
        <v>217</v>
      </c>
      <c r="D296" s="244">
        <f>D297</f>
        <v>600</v>
      </c>
      <c r="E296" s="286">
        <f t="shared" si="12"/>
        <v>1.765</v>
      </c>
      <c r="F296" s="287" t="str">
        <f t="shared" si="13"/>
        <v>是</v>
      </c>
      <c r="G296" s="270" t="str">
        <f t="shared" si="14"/>
        <v>类</v>
      </c>
    </row>
    <row r="297" s="263" customFormat="1" ht="36" customHeight="1" spans="1:7">
      <c r="A297" s="302">
        <v>23304</v>
      </c>
      <c r="B297" s="296" t="s">
        <v>1740</v>
      </c>
      <c r="C297" s="216">
        <f>SUM(C298:C312)</f>
        <v>217</v>
      </c>
      <c r="D297" s="216">
        <f>SUM(D298:D312)</f>
        <v>600</v>
      </c>
      <c r="E297" s="290">
        <f t="shared" si="12"/>
        <v>1.765</v>
      </c>
      <c r="F297" s="287" t="str">
        <f t="shared" si="13"/>
        <v>是</v>
      </c>
      <c r="G297" s="270" t="str">
        <f t="shared" si="14"/>
        <v>款</v>
      </c>
    </row>
    <row r="298" s="263" customFormat="1" ht="36" hidden="1" customHeight="1" spans="1:7">
      <c r="A298" s="295" t="s">
        <v>1741</v>
      </c>
      <c r="B298" s="297" t="s">
        <v>1742</v>
      </c>
      <c r="C298" s="298"/>
      <c r="D298" s="298"/>
      <c r="E298" s="290">
        <f t="shared" si="12"/>
        <v>0</v>
      </c>
      <c r="F298" s="287" t="str">
        <f t="shared" si="13"/>
        <v>否</v>
      </c>
      <c r="G298" s="270" t="str">
        <f t="shared" si="14"/>
        <v>项</v>
      </c>
    </row>
    <row r="299" s="263" customFormat="1" ht="36" hidden="1" customHeight="1" spans="1:7">
      <c r="A299" s="295" t="s">
        <v>1743</v>
      </c>
      <c r="B299" s="297" t="s">
        <v>1744</v>
      </c>
      <c r="C299" s="298"/>
      <c r="D299" s="298"/>
      <c r="E299" s="290">
        <f t="shared" si="12"/>
        <v>0</v>
      </c>
      <c r="F299" s="287" t="str">
        <f t="shared" si="13"/>
        <v>否</v>
      </c>
      <c r="G299" s="270" t="str">
        <f t="shared" si="14"/>
        <v>项</v>
      </c>
    </row>
    <row r="300" s="263" customFormat="1" ht="36" customHeight="1" spans="1:7">
      <c r="A300" s="295" t="s">
        <v>1745</v>
      </c>
      <c r="B300" s="297" t="s">
        <v>1746</v>
      </c>
      <c r="C300" s="298">
        <v>10</v>
      </c>
      <c r="D300" s="298"/>
      <c r="E300" s="290">
        <f t="shared" si="12"/>
        <v>-1</v>
      </c>
      <c r="F300" s="287" t="str">
        <f t="shared" si="13"/>
        <v>是</v>
      </c>
      <c r="G300" s="270" t="str">
        <f t="shared" si="14"/>
        <v>项</v>
      </c>
    </row>
    <row r="301" s="263" customFormat="1" ht="36" hidden="1" customHeight="1" spans="1:7">
      <c r="A301" s="295" t="s">
        <v>1747</v>
      </c>
      <c r="B301" s="297" t="s">
        <v>1748</v>
      </c>
      <c r="C301" s="298"/>
      <c r="D301" s="298"/>
      <c r="E301" s="290">
        <f t="shared" si="12"/>
        <v>0</v>
      </c>
      <c r="F301" s="287" t="str">
        <f t="shared" si="13"/>
        <v>否</v>
      </c>
      <c r="G301" s="270" t="str">
        <f t="shared" si="14"/>
        <v>项</v>
      </c>
    </row>
    <row r="302" s="263" customFormat="1" ht="36" hidden="1" customHeight="1" spans="1:7">
      <c r="A302" s="295" t="s">
        <v>1749</v>
      </c>
      <c r="B302" s="297" t="s">
        <v>1750</v>
      </c>
      <c r="C302" s="298"/>
      <c r="D302" s="298"/>
      <c r="E302" s="290">
        <f t="shared" si="12"/>
        <v>0</v>
      </c>
      <c r="F302" s="287" t="str">
        <f t="shared" si="13"/>
        <v>否</v>
      </c>
      <c r="G302" s="270" t="str">
        <f t="shared" si="14"/>
        <v>项</v>
      </c>
    </row>
    <row r="303" s="263" customFormat="1" ht="36" hidden="1" customHeight="1" spans="1:7">
      <c r="A303" s="295" t="s">
        <v>1751</v>
      </c>
      <c r="B303" s="297" t="s">
        <v>1752</v>
      </c>
      <c r="C303" s="298"/>
      <c r="D303" s="298"/>
      <c r="E303" s="290">
        <f t="shared" si="12"/>
        <v>0</v>
      </c>
      <c r="F303" s="287" t="str">
        <f t="shared" si="13"/>
        <v>否</v>
      </c>
      <c r="G303" s="270" t="str">
        <f t="shared" si="14"/>
        <v>项</v>
      </c>
    </row>
    <row r="304" s="263" customFormat="1" ht="36" hidden="1" customHeight="1" spans="1:7">
      <c r="A304" s="295" t="s">
        <v>1753</v>
      </c>
      <c r="B304" s="297" t="s">
        <v>1754</v>
      </c>
      <c r="C304" s="298"/>
      <c r="D304" s="298"/>
      <c r="E304" s="290">
        <f t="shared" si="12"/>
        <v>0</v>
      </c>
      <c r="F304" s="287" t="str">
        <f t="shared" si="13"/>
        <v>否</v>
      </c>
      <c r="G304" s="270" t="str">
        <f t="shared" si="14"/>
        <v>项</v>
      </c>
    </row>
    <row r="305" s="263" customFormat="1" ht="36" hidden="1" customHeight="1" spans="1:7">
      <c r="A305" s="295" t="s">
        <v>1755</v>
      </c>
      <c r="B305" s="297" t="s">
        <v>1756</v>
      </c>
      <c r="C305" s="298"/>
      <c r="D305" s="298"/>
      <c r="E305" s="290">
        <f t="shared" si="12"/>
        <v>0</v>
      </c>
      <c r="F305" s="287" t="str">
        <f t="shared" si="13"/>
        <v>否</v>
      </c>
      <c r="G305" s="270" t="str">
        <f t="shared" si="14"/>
        <v>项</v>
      </c>
    </row>
    <row r="306" s="263" customFormat="1" ht="36" hidden="1" customHeight="1" spans="1:7">
      <c r="A306" s="295" t="s">
        <v>1757</v>
      </c>
      <c r="B306" s="297" t="s">
        <v>1758</v>
      </c>
      <c r="C306" s="298"/>
      <c r="D306" s="298"/>
      <c r="E306" s="290">
        <f t="shared" si="12"/>
        <v>0</v>
      </c>
      <c r="F306" s="287" t="str">
        <f t="shared" si="13"/>
        <v>否</v>
      </c>
      <c r="G306" s="270" t="str">
        <f t="shared" si="14"/>
        <v>项</v>
      </c>
    </row>
    <row r="307" s="263" customFormat="1" ht="36" hidden="1" customHeight="1" spans="1:7">
      <c r="A307" s="295" t="s">
        <v>1759</v>
      </c>
      <c r="B307" s="297" t="s">
        <v>1760</v>
      </c>
      <c r="C307" s="298"/>
      <c r="D307" s="298"/>
      <c r="E307" s="290">
        <f t="shared" si="12"/>
        <v>0</v>
      </c>
      <c r="F307" s="287" t="str">
        <f t="shared" si="13"/>
        <v>否</v>
      </c>
      <c r="G307" s="270" t="str">
        <f t="shared" si="14"/>
        <v>项</v>
      </c>
    </row>
    <row r="308" s="263" customFormat="1" ht="36" hidden="1" customHeight="1" spans="1:7">
      <c r="A308" s="295" t="s">
        <v>1761</v>
      </c>
      <c r="B308" s="297" t="s">
        <v>1762</v>
      </c>
      <c r="C308" s="298"/>
      <c r="D308" s="298"/>
      <c r="E308" s="290">
        <f t="shared" si="12"/>
        <v>0</v>
      </c>
      <c r="F308" s="287" t="str">
        <f t="shared" si="13"/>
        <v>否</v>
      </c>
      <c r="G308" s="270" t="str">
        <f t="shared" si="14"/>
        <v>项</v>
      </c>
    </row>
    <row r="309" s="263" customFormat="1" ht="36" hidden="1" customHeight="1" spans="1:7">
      <c r="A309" s="295" t="s">
        <v>1763</v>
      </c>
      <c r="B309" s="297" t="s">
        <v>1764</v>
      </c>
      <c r="C309" s="298"/>
      <c r="D309" s="298"/>
      <c r="E309" s="290">
        <f t="shared" si="12"/>
        <v>0</v>
      </c>
      <c r="F309" s="287" t="str">
        <f t="shared" si="13"/>
        <v>否</v>
      </c>
      <c r="G309" s="270" t="str">
        <f t="shared" si="14"/>
        <v>项</v>
      </c>
    </row>
    <row r="310" s="263" customFormat="1" ht="36" hidden="1" customHeight="1" spans="1:7">
      <c r="A310" s="295" t="s">
        <v>1765</v>
      </c>
      <c r="B310" s="297" t="s">
        <v>1766</v>
      </c>
      <c r="C310" s="298"/>
      <c r="D310" s="298"/>
      <c r="E310" s="290">
        <f t="shared" si="12"/>
        <v>0</v>
      </c>
      <c r="F310" s="287" t="str">
        <f t="shared" si="13"/>
        <v>否</v>
      </c>
      <c r="G310" s="270" t="str">
        <f t="shared" si="14"/>
        <v>项</v>
      </c>
    </row>
    <row r="311" s="263" customFormat="1" ht="36" customHeight="1" spans="1:7">
      <c r="A311" s="295" t="s">
        <v>1767</v>
      </c>
      <c r="B311" s="297" t="s">
        <v>1768</v>
      </c>
      <c r="C311" s="298">
        <v>155</v>
      </c>
      <c r="D311" s="298">
        <v>200</v>
      </c>
      <c r="E311" s="290">
        <f t="shared" si="12"/>
        <v>0.29</v>
      </c>
      <c r="F311" s="287" t="str">
        <f t="shared" si="13"/>
        <v>是</v>
      </c>
      <c r="G311" s="270" t="str">
        <f t="shared" si="14"/>
        <v>项</v>
      </c>
    </row>
    <row r="312" s="263" customFormat="1" ht="36" customHeight="1" spans="1:7">
      <c r="A312" s="295" t="s">
        <v>1769</v>
      </c>
      <c r="B312" s="297" t="s">
        <v>1770</v>
      </c>
      <c r="C312" s="298">
        <v>52</v>
      </c>
      <c r="D312" s="298">
        <v>400</v>
      </c>
      <c r="E312" s="290">
        <f t="shared" si="12"/>
        <v>6.692</v>
      </c>
      <c r="F312" s="287" t="str">
        <f t="shared" si="13"/>
        <v>是</v>
      </c>
      <c r="G312" s="270" t="str">
        <f t="shared" si="14"/>
        <v>项</v>
      </c>
    </row>
    <row r="313" s="263" customFormat="1" ht="36" customHeight="1" spans="1:7">
      <c r="A313" s="304" t="s">
        <v>1771</v>
      </c>
      <c r="B313" s="284" t="s">
        <v>1772</v>
      </c>
      <c r="C313" s="244">
        <f>SUM(C314,C327)</f>
        <v>0</v>
      </c>
      <c r="D313" s="244">
        <f>SUM(D314,D327)</f>
        <v>0</v>
      </c>
      <c r="E313" s="286">
        <f t="shared" si="12"/>
        <v>0</v>
      </c>
      <c r="F313" s="287" t="str">
        <f t="shared" si="13"/>
        <v>是</v>
      </c>
      <c r="G313" s="270" t="str">
        <f t="shared" si="14"/>
        <v>类</v>
      </c>
    </row>
    <row r="314" s="263" customFormat="1" ht="36" hidden="1" customHeight="1" spans="1:7">
      <c r="A314" s="302" t="s">
        <v>1773</v>
      </c>
      <c r="B314" s="296" t="s">
        <v>1774</v>
      </c>
      <c r="C314" s="298">
        <f>SUM(C315:C326)</f>
        <v>0</v>
      </c>
      <c r="D314" s="298">
        <f>SUM(D315:D326)</f>
        <v>0</v>
      </c>
      <c r="E314" s="290">
        <f t="shared" si="12"/>
        <v>0</v>
      </c>
      <c r="F314" s="287" t="str">
        <f t="shared" si="13"/>
        <v>否</v>
      </c>
      <c r="G314" s="270" t="str">
        <f t="shared" si="14"/>
        <v>款</v>
      </c>
    </row>
    <row r="315" s="263" customFormat="1" ht="36" hidden="1" customHeight="1" spans="1:7">
      <c r="A315" s="302" t="s">
        <v>1775</v>
      </c>
      <c r="B315" s="297" t="s">
        <v>1776</v>
      </c>
      <c r="C315" s="298"/>
      <c r="D315" s="298"/>
      <c r="E315" s="290">
        <f t="shared" si="12"/>
        <v>0</v>
      </c>
      <c r="F315" s="287" t="str">
        <f t="shared" si="13"/>
        <v>否</v>
      </c>
      <c r="G315" s="270" t="str">
        <f t="shared" si="14"/>
        <v>项</v>
      </c>
    </row>
    <row r="316" s="263" customFormat="1" ht="36" hidden="1" customHeight="1" spans="1:7">
      <c r="A316" s="302" t="s">
        <v>1777</v>
      </c>
      <c r="B316" s="297" t="s">
        <v>1778</v>
      </c>
      <c r="C316" s="298"/>
      <c r="D316" s="298"/>
      <c r="E316" s="290">
        <f t="shared" si="12"/>
        <v>0</v>
      </c>
      <c r="F316" s="287" t="str">
        <f t="shared" si="13"/>
        <v>否</v>
      </c>
      <c r="G316" s="270" t="str">
        <f t="shared" si="14"/>
        <v>项</v>
      </c>
    </row>
    <row r="317" s="263" customFormat="1" ht="36" hidden="1" customHeight="1" spans="1:7">
      <c r="A317" s="302" t="s">
        <v>1779</v>
      </c>
      <c r="B317" s="297" t="s">
        <v>1780</v>
      </c>
      <c r="C317" s="298"/>
      <c r="D317" s="298"/>
      <c r="E317" s="290">
        <f t="shared" si="12"/>
        <v>0</v>
      </c>
      <c r="F317" s="287" t="str">
        <f t="shared" si="13"/>
        <v>否</v>
      </c>
      <c r="G317" s="270" t="str">
        <f t="shared" si="14"/>
        <v>项</v>
      </c>
    </row>
    <row r="318" s="263" customFormat="1" ht="36" hidden="1" customHeight="1" spans="1:7">
      <c r="A318" s="302" t="s">
        <v>1781</v>
      </c>
      <c r="B318" s="297" t="s">
        <v>1782</v>
      </c>
      <c r="C318" s="298"/>
      <c r="D318" s="298"/>
      <c r="E318" s="290">
        <f t="shared" si="12"/>
        <v>0</v>
      </c>
      <c r="F318" s="287" t="str">
        <f t="shared" si="13"/>
        <v>否</v>
      </c>
      <c r="G318" s="270" t="str">
        <f t="shared" si="14"/>
        <v>项</v>
      </c>
    </row>
    <row r="319" s="263" customFormat="1" ht="36" hidden="1" customHeight="1" spans="1:7">
      <c r="A319" s="302" t="s">
        <v>1783</v>
      </c>
      <c r="B319" s="297" t="s">
        <v>1784</v>
      </c>
      <c r="C319" s="298"/>
      <c r="D319" s="298"/>
      <c r="E319" s="290">
        <f t="shared" si="12"/>
        <v>0</v>
      </c>
      <c r="F319" s="287" t="str">
        <f t="shared" si="13"/>
        <v>否</v>
      </c>
      <c r="G319" s="270" t="str">
        <f t="shared" si="14"/>
        <v>项</v>
      </c>
    </row>
    <row r="320" s="263" customFormat="1" ht="36" hidden="1" customHeight="1" spans="1:7">
      <c r="A320" s="302" t="s">
        <v>1785</v>
      </c>
      <c r="B320" s="297" t="s">
        <v>1786</v>
      </c>
      <c r="C320" s="298"/>
      <c r="D320" s="298"/>
      <c r="E320" s="290">
        <f t="shared" si="12"/>
        <v>0</v>
      </c>
      <c r="F320" s="287" t="str">
        <f t="shared" si="13"/>
        <v>否</v>
      </c>
      <c r="G320" s="270" t="str">
        <f t="shared" si="14"/>
        <v>项</v>
      </c>
    </row>
    <row r="321" s="263" customFormat="1" ht="36" hidden="1" customHeight="1" spans="1:7">
      <c r="A321" s="302" t="s">
        <v>1787</v>
      </c>
      <c r="B321" s="297" t="s">
        <v>1788</v>
      </c>
      <c r="C321" s="298"/>
      <c r="D321" s="298"/>
      <c r="E321" s="290">
        <f t="shared" si="12"/>
        <v>0</v>
      </c>
      <c r="F321" s="287" t="str">
        <f t="shared" si="13"/>
        <v>否</v>
      </c>
      <c r="G321" s="270" t="str">
        <f t="shared" si="14"/>
        <v>项</v>
      </c>
    </row>
    <row r="322" s="263" customFormat="1" ht="36" hidden="1" customHeight="1" spans="1:7">
      <c r="A322" s="302" t="s">
        <v>1789</v>
      </c>
      <c r="B322" s="297" t="s">
        <v>1790</v>
      </c>
      <c r="C322" s="298"/>
      <c r="D322" s="298"/>
      <c r="E322" s="290">
        <f t="shared" si="12"/>
        <v>0</v>
      </c>
      <c r="F322" s="287" t="str">
        <f t="shared" si="13"/>
        <v>否</v>
      </c>
      <c r="G322" s="270" t="str">
        <f t="shared" si="14"/>
        <v>项</v>
      </c>
    </row>
    <row r="323" s="263" customFormat="1" ht="36" hidden="1" customHeight="1" spans="1:7">
      <c r="A323" s="302" t="s">
        <v>1791</v>
      </c>
      <c r="B323" s="297" t="s">
        <v>1792</v>
      </c>
      <c r="C323" s="298"/>
      <c r="D323" s="298"/>
      <c r="E323" s="290">
        <f t="shared" si="12"/>
        <v>0</v>
      </c>
      <c r="F323" s="287" t="str">
        <f t="shared" si="13"/>
        <v>否</v>
      </c>
      <c r="G323" s="270" t="str">
        <f t="shared" si="14"/>
        <v>项</v>
      </c>
    </row>
    <row r="324" s="263" customFormat="1" ht="36" hidden="1" customHeight="1" spans="1:7">
      <c r="A324" s="302" t="s">
        <v>1793</v>
      </c>
      <c r="B324" s="297" t="s">
        <v>1794</v>
      </c>
      <c r="C324" s="298"/>
      <c r="D324" s="298"/>
      <c r="E324" s="290">
        <f t="shared" ref="E324:E335" si="15">IF(C324&lt;0,"",IFERROR(D324/C324-1,0))</f>
        <v>0</v>
      </c>
      <c r="F324" s="287" t="str">
        <f t="shared" ref="F324:F344" si="16">IF(LEN(A324)=3,"是",IF(B324&lt;&gt;"",IF(SUM(C324:D324)&lt;&gt;0,"是","否"),"是"))</f>
        <v>否</v>
      </c>
      <c r="G324" s="270" t="str">
        <f t="shared" ref="G324:G333" si="17">IF(LEN(A324)=3,"类",IF(LEN(A324)=5,"款","项"))</f>
        <v>项</v>
      </c>
    </row>
    <row r="325" s="263" customFormat="1" ht="36" hidden="1" customHeight="1" spans="1:7">
      <c r="A325" s="302" t="s">
        <v>1795</v>
      </c>
      <c r="B325" s="297" t="s">
        <v>1796</v>
      </c>
      <c r="C325" s="298"/>
      <c r="D325" s="298"/>
      <c r="E325" s="290">
        <f t="shared" si="15"/>
        <v>0</v>
      </c>
      <c r="F325" s="287" t="str">
        <f t="shared" si="16"/>
        <v>否</v>
      </c>
      <c r="G325" s="270" t="str">
        <f t="shared" si="17"/>
        <v>项</v>
      </c>
    </row>
    <row r="326" s="263" customFormat="1" ht="36" hidden="1" customHeight="1" spans="1:7">
      <c r="A326" s="302" t="s">
        <v>1797</v>
      </c>
      <c r="B326" s="297" t="s">
        <v>1798</v>
      </c>
      <c r="C326" s="298"/>
      <c r="D326" s="298"/>
      <c r="E326" s="290">
        <f t="shared" si="15"/>
        <v>0</v>
      </c>
      <c r="F326" s="287" t="str">
        <f t="shared" si="16"/>
        <v>否</v>
      </c>
      <c r="G326" s="270" t="str">
        <f t="shared" si="17"/>
        <v>项</v>
      </c>
    </row>
    <row r="327" s="263" customFormat="1" ht="36" hidden="1" customHeight="1" spans="1:7">
      <c r="A327" s="302" t="s">
        <v>1799</v>
      </c>
      <c r="B327" s="296" t="s">
        <v>1800</v>
      </c>
      <c r="C327" s="298">
        <f>SUM(C328:C333)</f>
        <v>0</v>
      </c>
      <c r="D327" s="298">
        <f>SUM(D328:D333)</f>
        <v>0</v>
      </c>
      <c r="E327" s="290">
        <f t="shared" si="15"/>
        <v>0</v>
      </c>
      <c r="F327" s="287" t="str">
        <f t="shared" si="16"/>
        <v>否</v>
      </c>
      <c r="G327" s="270" t="str">
        <f t="shared" si="17"/>
        <v>款</v>
      </c>
    </row>
    <row r="328" s="263" customFormat="1" ht="36" hidden="1" customHeight="1" spans="1:7">
      <c r="A328" s="302" t="s">
        <v>1801</v>
      </c>
      <c r="B328" s="297" t="s">
        <v>883</v>
      </c>
      <c r="C328" s="298"/>
      <c r="D328" s="298"/>
      <c r="E328" s="290">
        <f t="shared" si="15"/>
        <v>0</v>
      </c>
      <c r="F328" s="287" t="str">
        <f t="shared" si="16"/>
        <v>否</v>
      </c>
      <c r="G328" s="270" t="str">
        <f t="shared" si="17"/>
        <v>项</v>
      </c>
    </row>
    <row r="329" s="263" customFormat="1" ht="36" hidden="1" customHeight="1" spans="1:7">
      <c r="A329" s="302" t="s">
        <v>1802</v>
      </c>
      <c r="B329" s="297" t="s">
        <v>921</v>
      </c>
      <c r="C329" s="298"/>
      <c r="D329" s="298"/>
      <c r="E329" s="290">
        <f t="shared" si="15"/>
        <v>0</v>
      </c>
      <c r="F329" s="287" t="str">
        <f t="shared" si="16"/>
        <v>否</v>
      </c>
      <c r="G329" s="270" t="str">
        <f t="shared" si="17"/>
        <v>项</v>
      </c>
    </row>
    <row r="330" s="263" customFormat="1" ht="36" hidden="1" customHeight="1" spans="1:7">
      <c r="A330" s="302" t="s">
        <v>1803</v>
      </c>
      <c r="B330" s="297" t="s">
        <v>1804</v>
      </c>
      <c r="C330" s="298"/>
      <c r="D330" s="298"/>
      <c r="E330" s="290">
        <f t="shared" si="15"/>
        <v>0</v>
      </c>
      <c r="F330" s="287" t="str">
        <f t="shared" si="16"/>
        <v>否</v>
      </c>
      <c r="G330" s="270" t="str">
        <f t="shared" si="17"/>
        <v>项</v>
      </c>
    </row>
    <row r="331" s="263" customFormat="1" ht="36" hidden="1" customHeight="1" spans="1:7">
      <c r="A331" s="302" t="s">
        <v>1805</v>
      </c>
      <c r="B331" s="297" t="s">
        <v>1806</v>
      </c>
      <c r="C331" s="298"/>
      <c r="D331" s="298"/>
      <c r="E331" s="290">
        <f t="shared" si="15"/>
        <v>0</v>
      </c>
      <c r="F331" s="287" t="str">
        <f t="shared" si="16"/>
        <v>否</v>
      </c>
      <c r="G331" s="270" t="str">
        <f t="shared" si="17"/>
        <v>项</v>
      </c>
    </row>
    <row r="332" s="263" customFormat="1" ht="36" hidden="1" customHeight="1" spans="1:7">
      <c r="A332" s="302" t="s">
        <v>1807</v>
      </c>
      <c r="B332" s="297" t="s">
        <v>1808</v>
      </c>
      <c r="C332" s="298"/>
      <c r="D332" s="298"/>
      <c r="E332" s="290">
        <f t="shared" si="15"/>
        <v>0</v>
      </c>
      <c r="F332" s="287" t="str">
        <f t="shared" si="16"/>
        <v>否</v>
      </c>
      <c r="G332" s="270" t="str">
        <f t="shared" si="17"/>
        <v>项</v>
      </c>
    </row>
    <row r="333" s="263" customFormat="1" ht="36" hidden="1" customHeight="1" spans="1:7">
      <c r="A333" s="302" t="s">
        <v>1809</v>
      </c>
      <c r="B333" s="297" t="s">
        <v>1810</v>
      </c>
      <c r="C333" s="298"/>
      <c r="D333" s="298"/>
      <c r="E333" s="290">
        <f t="shared" si="15"/>
        <v>0</v>
      </c>
      <c r="F333" s="287" t="str">
        <f t="shared" si="16"/>
        <v>否</v>
      </c>
      <c r="G333" s="270" t="str">
        <f t="shared" si="17"/>
        <v>项</v>
      </c>
    </row>
    <row r="334" s="263" customFormat="1" ht="36" customHeight="1" spans="1:7">
      <c r="A334" s="305"/>
      <c r="B334" s="306"/>
      <c r="C334" s="307"/>
      <c r="D334" s="307"/>
      <c r="E334" s="286">
        <f t="shared" si="15"/>
        <v>0</v>
      </c>
      <c r="F334" s="287" t="str">
        <f t="shared" si="16"/>
        <v>是</v>
      </c>
      <c r="G334" s="270"/>
    </row>
    <row r="335" s="263" customFormat="1" ht="36" customHeight="1" spans="1:7">
      <c r="A335" s="308"/>
      <c r="B335" s="309" t="s">
        <v>1833</v>
      </c>
      <c r="C335" s="310">
        <f>SUM(C4,C11,C42,C47,C19,C54,C70,C131,C170,C220,C229,C233,C237,C241,C246,C278,C296,C313)</f>
        <v>316249</v>
      </c>
      <c r="D335" s="310">
        <f>SUM(D4,D11,D42,D47,D19,D54,D70,D131,D170,D220,D229,D233,D237,D241,D246,D278,D296,D313)</f>
        <v>172000</v>
      </c>
      <c r="E335" s="286">
        <f t="shared" si="15"/>
        <v>-0.456</v>
      </c>
      <c r="F335" s="287" t="str">
        <f t="shared" si="16"/>
        <v>是</v>
      </c>
      <c r="G335" s="270"/>
    </row>
    <row r="336" s="263" customFormat="1" ht="36" customHeight="1" spans="1:7">
      <c r="A336" s="311" t="s">
        <v>1812</v>
      </c>
      <c r="B336" s="312" t="s">
        <v>95</v>
      </c>
      <c r="C336" s="80">
        <f>C337+C340+C341</f>
        <v>1128835</v>
      </c>
      <c r="D336" s="80">
        <f>D337+D340+D341</f>
        <v>141260</v>
      </c>
      <c r="E336" s="119"/>
      <c r="F336" s="287" t="str">
        <f t="shared" si="16"/>
        <v>是</v>
      </c>
      <c r="G336" s="270"/>
    </row>
    <row r="337" s="263" customFormat="1" ht="36" customHeight="1" spans="1:7">
      <c r="A337" s="311" t="s">
        <v>1813</v>
      </c>
      <c r="B337" s="313" t="s">
        <v>1814</v>
      </c>
      <c r="C337" s="96">
        <f>SUM(C338:C339)</f>
        <v>141155</v>
      </c>
      <c r="D337" s="96">
        <f>SUM(D338:D339)</f>
        <v>77420</v>
      </c>
      <c r="E337" s="123"/>
      <c r="F337" s="287" t="str">
        <f t="shared" si="16"/>
        <v>是</v>
      </c>
      <c r="G337" s="270"/>
    </row>
    <row r="338" s="263" customFormat="1" ht="36" customHeight="1" spans="1:7">
      <c r="A338" s="314" t="s">
        <v>1834</v>
      </c>
      <c r="B338" s="313" t="s">
        <v>1835</v>
      </c>
      <c r="C338" s="96">
        <v>132948</v>
      </c>
      <c r="D338" s="96">
        <v>69420</v>
      </c>
      <c r="E338" s="123"/>
      <c r="F338" s="287" t="str">
        <f t="shared" si="16"/>
        <v>是</v>
      </c>
      <c r="G338" s="270"/>
    </row>
    <row r="339" s="263" customFormat="1" ht="36" customHeight="1" spans="1:6">
      <c r="A339" s="315" t="s">
        <v>1815</v>
      </c>
      <c r="B339" s="316" t="s">
        <v>1816</v>
      </c>
      <c r="C339" s="96">
        <v>8207</v>
      </c>
      <c r="D339" s="96">
        <v>8000</v>
      </c>
      <c r="E339" s="123"/>
      <c r="F339" s="287" t="str">
        <f t="shared" si="16"/>
        <v>是</v>
      </c>
    </row>
    <row r="340" s="263" customFormat="1" ht="36" customHeight="1" spans="1:7">
      <c r="A340" s="314" t="s">
        <v>1836</v>
      </c>
      <c r="B340" s="313" t="s">
        <v>1820</v>
      </c>
      <c r="C340" s="96">
        <v>5150</v>
      </c>
      <c r="D340" s="96">
        <v>0</v>
      </c>
      <c r="E340" s="123"/>
      <c r="F340" s="287" t="str">
        <f t="shared" si="16"/>
        <v>是</v>
      </c>
      <c r="G340" s="270"/>
    </row>
    <row r="341" ht="36" customHeight="1" spans="1:7">
      <c r="A341" s="314" t="s">
        <v>1837</v>
      </c>
      <c r="B341" s="317" t="s">
        <v>1838</v>
      </c>
      <c r="C341" s="96">
        <v>982530</v>
      </c>
      <c r="D341" s="96">
        <v>63840</v>
      </c>
      <c r="E341" s="119"/>
      <c r="F341" s="287" t="str">
        <f t="shared" si="16"/>
        <v>是</v>
      </c>
      <c r="G341" s="270"/>
    </row>
    <row r="342" ht="36" customHeight="1" spans="1:7">
      <c r="A342" s="311" t="s">
        <v>1821</v>
      </c>
      <c r="B342" s="318" t="s">
        <v>1822</v>
      </c>
      <c r="C342" s="80">
        <v>64844</v>
      </c>
      <c r="D342" s="80">
        <v>36100</v>
      </c>
      <c r="E342" s="123"/>
      <c r="F342" s="287" t="str">
        <f t="shared" si="16"/>
        <v>是</v>
      </c>
      <c r="G342" s="270"/>
    </row>
    <row r="343" ht="36" customHeight="1" spans="1:7">
      <c r="A343" s="314" t="s">
        <v>1823</v>
      </c>
      <c r="B343" s="318" t="s">
        <v>101</v>
      </c>
      <c r="C343" s="80">
        <v>3151</v>
      </c>
      <c r="D343" s="96"/>
      <c r="E343" s="123"/>
      <c r="F343" s="287" t="str">
        <f t="shared" si="16"/>
        <v>是</v>
      </c>
      <c r="G343" s="270"/>
    </row>
    <row r="344" ht="36" customHeight="1" spans="1:7">
      <c r="A344" s="319"/>
      <c r="B344" s="320" t="s">
        <v>102</v>
      </c>
      <c r="C344" s="80">
        <f>C335+C336+C342+C343</f>
        <v>1513079</v>
      </c>
      <c r="D344" s="80">
        <f>D335+D336+D342+D343</f>
        <v>349360</v>
      </c>
      <c r="E344" s="119"/>
      <c r="F344" s="287" t="str">
        <f t="shared" si="16"/>
        <v>是</v>
      </c>
      <c r="G344" s="270"/>
    </row>
    <row r="345" spans="3:4">
      <c r="C345" s="321"/>
      <c r="D345" s="321"/>
    </row>
    <row r="346" spans="3:4">
      <c r="C346" s="321"/>
      <c r="D346" s="321"/>
    </row>
    <row r="347" spans="3:4">
      <c r="C347" s="321"/>
      <c r="D347" s="321"/>
    </row>
  </sheetData>
  <autoFilter xmlns:etc="http://www.wps.cn/officeDocument/2017/etCustomData" ref="A3:G344" etc:filterBottomFollowUsedRange="0">
    <filterColumn colId="5">
      <customFilters>
        <customFilter operator="equal" val="是"/>
      </customFilters>
    </filterColumn>
    <extLst/>
  </autoFilter>
  <mergeCells count="1">
    <mergeCell ref="B1:E1"/>
  </mergeCells>
  <conditionalFormatting sqref="B341">
    <cfRule type="expression" dxfId="1" priority="11" stopIfTrue="1">
      <formula>"len($A:$A)=3"</formula>
    </cfRule>
  </conditionalFormatting>
  <conditionalFormatting sqref="C341">
    <cfRule type="expression" dxfId="1" priority="5" stopIfTrue="1">
      <formula>"len($A:$A)=3"</formula>
    </cfRule>
  </conditionalFormatting>
  <conditionalFormatting sqref="D341">
    <cfRule type="expression" dxfId="1" priority="4" stopIfTrue="1">
      <formula>"len($A:$A)=3"</formula>
    </cfRule>
  </conditionalFormatting>
  <conditionalFormatting sqref="B342">
    <cfRule type="expression" dxfId="1" priority="9" stopIfTrue="1">
      <formula>"len($A:$A)=3"</formula>
    </cfRule>
  </conditionalFormatting>
  <conditionalFormatting sqref="D342">
    <cfRule type="expression" dxfId="1" priority="2" stopIfTrue="1">
      <formula>"len($A:$A)=3"</formula>
    </cfRule>
  </conditionalFormatting>
  <conditionalFormatting sqref="B343">
    <cfRule type="expression" dxfId="1" priority="1" stopIfTrue="1">
      <formula>"len($A:$A)=3"</formula>
    </cfRule>
  </conditionalFormatting>
  <conditionalFormatting sqref="C342:C343">
    <cfRule type="expression" dxfId="1" priority="3"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tabColor rgb="FF00B0F0"/>
  </sheetPr>
  <dimension ref="A1:E15"/>
  <sheetViews>
    <sheetView showGridLines="0" showZeros="0" workbookViewId="0">
      <selection activeCell="D18" sqref="D18"/>
    </sheetView>
  </sheetViews>
  <sheetFormatPr defaultColWidth="9" defaultRowHeight="13.5" outlineLevelCol="4"/>
  <cols>
    <col min="1" max="1" width="52.1333333333333" style="246" customWidth="1"/>
    <col min="2" max="4" width="20.6333333333333" customWidth="1"/>
    <col min="5" max="5" width="9" hidden="1" customWidth="1"/>
  </cols>
  <sheetData>
    <row r="1" s="245" customFormat="1" ht="45" customHeight="1" spans="1:5">
      <c r="A1" s="247" t="s">
        <v>1839</v>
      </c>
      <c r="B1" s="247"/>
      <c r="C1" s="247"/>
      <c r="D1" s="247"/>
      <c r="E1" s="248"/>
    </row>
    <row r="2" ht="20.1" customHeight="1" spans="1:5">
      <c r="A2" s="249"/>
      <c r="B2" s="250"/>
      <c r="C2" s="251"/>
      <c r="D2" s="251" t="s">
        <v>1</v>
      </c>
      <c r="E2" s="246"/>
    </row>
    <row r="3" ht="45" customHeight="1" spans="1:5">
      <c r="A3" s="173" t="s">
        <v>1108</v>
      </c>
      <c r="B3" s="179" t="s">
        <v>1260</v>
      </c>
      <c r="C3" s="179" t="s">
        <v>5</v>
      </c>
      <c r="D3" s="179" t="s">
        <v>1840</v>
      </c>
      <c r="E3" s="252" t="s">
        <v>7</v>
      </c>
    </row>
    <row r="4" ht="36" customHeight="1" spans="1:5">
      <c r="A4" s="253" t="s">
        <v>1841</v>
      </c>
      <c r="B4" s="254">
        <v>80</v>
      </c>
      <c r="C4" s="254">
        <v>700</v>
      </c>
      <c r="D4" s="255">
        <f t="shared" ref="D4:D16" si="0">IF(B4&gt;0,C4/B4-1,IF(B4&lt;0,-(C4/B4-1),""))</f>
        <v>7.75</v>
      </c>
      <c r="E4" s="256" t="str">
        <f>IF(A4&lt;&gt;"",IF(SUM(B4:C4)&lt;&gt;0,"是","否"),"是")</f>
        <v>是</v>
      </c>
    </row>
    <row r="5" ht="36" customHeight="1" spans="1:5">
      <c r="A5" s="253" t="s">
        <v>1842</v>
      </c>
      <c r="B5" s="254">
        <v>13000</v>
      </c>
      <c r="C5" s="254">
        <v>0</v>
      </c>
      <c r="D5" s="255">
        <f t="shared" si="0"/>
        <v>-1</v>
      </c>
      <c r="E5" s="256" t="str">
        <f t="shared" ref="E5:E15" si="1">IF(A5&lt;&gt;"",IF(SUM(B5:C5)&lt;&gt;0,"是","否"),"是")</f>
        <v>是</v>
      </c>
    </row>
    <row r="6" ht="36" customHeight="1" spans="1:5">
      <c r="A6" s="253" t="s">
        <v>1843</v>
      </c>
      <c r="B6" s="254"/>
      <c r="C6" s="254">
        <v>0</v>
      </c>
      <c r="D6" s="255" t="str">
        <f t="shared" si="0"/>
        <v/>
      </c>
      <c r="E6" s="256" t="str">
        <f t="shared" si="1"/>
        <v>否</v>
      </c>
    </row>
    <row r="7" ht="36" customHeight="1" spans="1:5">
      <c r="A7" s="257" t="s">
        <v>1844</v>
      </c>
      <c r="B7" s="254">
        <v>16000</v>
      </c>
      <c r="C7" s="254">
        <v>28000</v>
      </c>
      <c r="D7" s="255">
        <f t="shared" si="0"/>
        <v>0.75</v>
      </c>
      <c r="E7" s="258" t="str">
        <f t="shared" si="1"/>
        <v>是</v>
      </c>
    </row>
    <row r="8" ht="36" customHeight="1" spans="1:5">
      <c r="A8" s="253" t="s">
        <v>1845</v>
      </c>
      <c r="B8" s="254">
        <v>15627</v>
      </c>
      <c r="C8" s="254">
        <v>26890</v>
      </c>
      <c r="D8" s="255">
        <f t="shared" si="0"/>
        <v>0.721</v>
      </c>
      <c r="E8" s="256" t="str">
        <f t="shared" si="1"/>
        <v>是</v>
      </c>
    </row>
    <row r="9" ht="36" customHeight="1" spans="1:5">
      <c r="A9" s="253" t="s">
        <v>1846</v>
      </c>
      <c r="B9" s="254"/>
      <c r="C9" s="254">
        <v>0</v>
      </c>
      <c r="D9" s="255" t="str">
        <f t="shared" si="0"/>
        <v/>
      </c>
      <c r="E9" s="256" t="str">
        <f t="shared" si="1"/>
        <v>否</v>
      </c>
    </row>
    <row r="10" ht="36" customHeight="1" spans="1:5">
      <c r="A10" s="257" t="s">
        <v>1847</v>
      </c>
      <c r="B10" s="254"/>
      <c r="C10" s="254">
        <v>0</v>
      </c>
      <c r="D10" s="255" t="str">
        <f t="shared" si="0"/>
        <v/>
      </c>
      <c r="E10" s="258" t="str">
        <f t="shared" si="1"/>
        <v>否</v>
      </c>
    </row>
    <row r="11" ht="36" customHeight="1" spans="1:5">
      <c r="A11" s="257" t="s">
        <v>1848</v>
      </c>
      <c r="B11" s="254"/>
      <c r="C11" s="254">
        <v>0</v>
      </c>
      <c r="D11" s="255" t="str">
        <f t="shared" si="0"/>
        <v/>
      </c>
      <c r="E11" s="258" t="str">
        <f t="shared" si="1"/>
        <v>否</v>
      </c>
    </row>
    <row r="12" ht="36" customHeight="1" spans="1:5">
      <c r="A12" s="253" t="s">
        <v>1849</v>
      </c>
      <c r="B12" s="254"/>
      <c r="C12" s="254">
        <v>0</v>
      </c>
      <c r="D12" s="255" t="str">
        <f t="shared" si="0"/>
        <v/>
      </c>
      <c r="E12" s="256" t="str">
        <f t="shared" si="1"/>
        <v>否</v>
      </c>
    </row>
    <row r="13" ht="36" customHeight="1" spans="1:5">
      <c r="A13" s="253" t="s">
        <v>1850</v>
      </c>
      <c r="B13" s="254">
        <v>20775</v>
      </c>
      <c r="C13" s="254">
        <v>13830</v>
      </c>
      <c r="D13" s="255">
        <f t="shared" si="0"/>
        <v>-0.334</v>
      </c>
      <c r="E13" s="256" t="str">
        <f t="shared" si="1"/>
        <v>是</v>
      </c>
    </row>
    <row r="14" ht="36" customHeight="1" spans="1:5">
      <c r="A14" s="257" t="s">
        <v>1851</v>
      </c>
      <c r="B14" s="259"/>
      <c r="C14" s="259"/>
      <c r="D14" s="255" t="str">
        <f t="shared" si="0"/>
        <v/>
      </c>
      <c r="E14" s="258" t="str">
        <f t="shared" si="1"/>
        <v>否</v>
      </c>
    </row>
    <row r="15" ht="36" customHeight="1" spans="1:5">
      <c r="A15" s="260" t="s">
        <v>1852</v>
      </c>
      <c r="B15" s="261">
        <f>SUM(B4:B14)</f>
        <v>65482</v>
      </c>
      <c r="C15" s="261">
        <f>SUM(C4:C14)</f>
        <v>69420</v>
      </c>
      <c r="D15" s="262">
        <f t="shared" si="0"/>
        <v>0.06</v>
      </c>
      <c r="E15" s="256" t="str">
        <f t="shared" si="1"/>
        <v>是</v>
      </c>
    </row>
  </sheetData>
  <mergeCells count="1">
    <mergeCell ref="A1:D1"/>
  </mergeCells>
  <conditionalFormatting sqref="E11:E12">
    <cfRule type="cellIs" dxfId="2" priority="1" stopIfTrue="1" operator="lessThan">
      <formula>0</formula>
    </cfRule>
  </conditionalFormatting>
  <conditionalFormatting sqref="E14:E15">
    <cfRule type="cellIs" dxfId="2" priority="2" stopIfTrue="1" operator="lessThan">
      <formula>0</formula>
    </cfRule>
  </conditionalFormatting>
  <conditionalFormatting sqref="E4:E10 E13:E15">
    <cfRule type="cellIs" dxfId="2" priority="3" stopIfTrue="1" operator="lessThan">
      <formula>0</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14">
    <tabColor rgb="FF00B0F0"/>
  </sheetPr>
  <dimension ref="A1:E54"/>
  <sheetViews>
    <sheetView showGridLines="0" showZeros="0" workbookViewId="0">
      <selection activeCell="G42" sqref="G42"/>
    </sheetView>
  </sheetViews>
  <sheetFormatPr defaultColWidth="9" defaultRowHeight="14.25" outlineLevelCol="4"/>
  <cols>
    <col min="1" max="1" width="50.775" style="198" customWidth="1"/>
    <col min="2" max="4" width="20.6333333333333" style="198" customWidth="1"/>
    <col min="5" max="5" width="4.21666666666667" style="198" hidden="1" customWidth="1"/>
    <col min="6" max="6" width="13.775" style="198"/>
    <col min="7" max="16384" width="9" style="198"/>
  </cols>
  <sheetData>
    <row r="1" ht="45" customHeight="1" spans="1:4">
      <c r="A1" s="175" t="s">
        <v>1853</v>
      </c>
      <c r="B1" s="175"/>
      <c r="C1" s="175"/>
      <c r="D1" s="175"/>
    </row>
    <row r="2" ht="20.1" customHeight="1" spans="1:4">
      <c r="A2" s="240"/>
      <c r="B2" s="241"/>
      <c r="C2" s="242"/>
      <c r="D2" s="243" t="s">
        <v>1854</v>
      </c>
    </row>
    <row r="3" ht="45" customHeight="1" spans="1:5">
      <c r="A3" s="204" t="s">
        <v>1855</v>
      </c>
      <c r="B3" s="76" t="s">
        <v>4</v>
      </c>
      <c r="C3" s="76" t="s">
        <v>5</v>
      </c>
      <c r="D3" s="76" t="s">
        <v>6</v>
      </c>
      <c r="E3" s="198" t="s">
        <v>7</v>
      </c>
    </row>
    <row r="4" ht="32" customHeight="1" spans="1:5">
      <c r="A4" s="181" t="s">
        <v>1856</v>
      </c>
      <c r="B4" s="221">
        <f>SUM(B5:B26)</f>
        <v>46112</v>
      </c>
      <c r="C4" s="221">
        <f>SUM(C5:C26)</f>
        <v>51000</v>
      </c>
      <c r="D4" s="81">
        <f t="shared" ref="D4:D6" si="0">IF(B4&gt;0,C4/B4-1,IF(B4&lt;0,-(C4/B4-1),""))</f>
        <v>0.106</v>
      </c>
      <c r="E4" s="218" t="str">
        <f t="shared" ref="E4:E46" si="1">IF(A4&lt;&gt;"",IF(SUM(B4:C4)&lt;&gt;0,"是","否"),"是")</f>
        <v>是</v>
      </c>
    </row>
    <row r="5" ht="32" hidden="1" customHeight="1" spans="1:5">
      <c r="A5" s="215" t="s">
        <v>1857</v>
      </c>
      <c r="B5" s="220"/>
      <c r="C5" s="217"/>
      <c r="D5" s="122" t="str">
        <f t="shared" si="0"/>
        <v/>
      </c>
      <c r="E5" s="218" t="str">
        <f t="shared" si="1"/>
        <v>否</v>
      </c>
    </row>
    <row r="6" ht="32" hidden="1" customHeight="1" spans="1:5">
      <c r="A6" s="215" t="s">
        <v>1858</v>
      </c>
      <c r="B6" s="220"/>
      <c r="C6" s="217"/>
      <c r="D6" s="122" t="str">
        <f t="shared" si="0"/>
        <v/>
      </c>
      <c r="E6" s="218" t="str">
        <f t="shared" si="1"/>
        <v>否</v>
      </c>
    </row>
    <row r="7" ht="32" hidden="1" customHeight="1" spans="1:5">
      <c r="A7" s="215" t="s">
        <v>1859</v>
      </c>
      <c r="B7" s="220"/>
      <c r="C7" s="217"/>
      <c r="D7" s="122"/>
      <c r="E7" s="218" t="str">
        <f t="shared" si="1"/>
        <v>否</v>
      </c>
    </row>
    <row r="8" ht="32" hidden="1" customHeight="1" spans="1:5">
      <c r="A8" s="215" t="s">
        <v>1860</v>
      </c>
      <c r="B8" s="220"/>
      <c r="C8" s="217"/>
      <c r="D8" s="122"/>
      <c r="E8" s="218" t="str">
        <f t="shared" si="1"/>
        <v>否</v>
      </c>
    </row>
    <row r="9" ht="32" hidden="1" customHeight="1" spans="1:5">
      <c r="A9" s="215" t="s">
        <v>1861</v>
      </c>
      <c r="B9" s="220"/>
      <c r="C9" s="220"/>
      <c r="D9" s="122" t="str">
        <f t="shared" ref="D9:D42" si="2">IF(B9&gt;0,C9/B9-1,IF(B9&lt;0,-(C9/B9-1),""))</f>
        <v/>
      </c>
      <c r="E9" s="218" t="str">
        <f t="shared" si="1"/>
        <v>否</v>
      </c>
    </row>
    <row r="10" ht="32" hidden="1" customHeight="1" spans="1:5">
      <c r="A10" s="215" t="s">
        <v>1862</v>
      </c>
      <c r="B10" s="217"/>
      <c r="C10" s="217"/>
      <c r="D10" s="122" t="str">
        <f t="shared" si="2"/>
        <v/>
      </c>
      <c r="E10" s="218" t="str">
        <f t="shared" si="1"/>
        <v>否</v>
      </c>
    </row>
    <row r="11" ht="32" hidden="1" customHeight="1" spans="1:5">
      <c r="A11" s="215" t="s">
        <v>1863</v>
      </c>
      <c r="B11" s="220"/>
      <c r="C11" s="217"/>
      <c r="D11" s="122" t="str">
        <f t="shared" si="2"/>
        <v/>
      </c>
      <c r="E11" s="218" t="str">
        <f t="shared" si="1"/>
        <v>否</v>
      </c>
    </row>
    <row r="12" ht="32" hidden="1" customHeight="1" spans="1:5">
      <c r="A12" s="215" t="s">
        <v>1864</v>
      </c>
      <c r="B12" s="217"/>
      <c r="C12" s="217"/>
      <c r="D12" s="122" t="str">
        <f t="shared" si="2"/>
        <v/>
      </c>
      <c r="E12" s="218" t="str">
        <f t="shared" si="1"/>
        <v>否</v>
      </c>
    </row>
    <row r="13" ht="32" hidden="1" customHeight="1" spans="1:5">
      <c r="A13" s="215" t="s">
        <v>1865</v>
      </c>
      <c r="B13" s="220"/>
      <c r="C13" s="217"/>
      <c r="D13" s="122" t="str">
        <f t="shared" si="2"/>
        <v/>
      </c>
      <c r="E13" s="218" t="str">
        <f t="shared" si="1"/>
        <v>否</v>
      </c>
    </row>
    <row r="14" ht="32" hidden="1" customHeight="1" spans="1:5">
      <c r="A14" s="215" t="s">
        <v>1866</v>
      </c>
      <c r="B14" s="220"/>
      <c r="C14" s="217"/>
      <c r="D14" s="122" t="str">
        <f t="shared" si="2"/>
        <v/>
      </c>
      <c r="E14" s="218" t="str">
        <f t="shared" si="1"/>
        <v>否</v>
      </c>
    </row>
    <row r="15" ht="32" hidden="1" customHeight="1" spans="1:5">
      <c r="A15" s="215" t="s">
        <v>1867</v>
      </c>
      <c r="B15" s="220"/>
      <c r="C15" s="217"/>
      <c r="D15" s="122" t="str">
        <f t="shared" si="2"/>
        <v/>
      </c>
      <c r="E15" s="218" t="str">
        <f t="shared" si="1"/>
        <v>否</v>
      </c>
    </row>
    <row r="16" ht="32" hidden="1" customHeight="1" spans="1:5">
      <c r="A16" s="215" t="s">
        <v>1868</v>
      </c>
      <c r="B16" s="220"/>
      <c r="C16" s="217"/>
      <c r="D16" s="122" t="str">
        <f t="shared" si="2"/>
        <v/>
      </c>
      <c r="E16" s="218" t="str">
        <f t="shared" si="1"/>
        <v>否</v>
      </c>
    </row>
    <row r="17" ht="32" hidden="1" customHeight="1" spans="1:5">
      <c r="A17" s="215" t="s">
        <v>1869</v>
      </c>
      <c r="B17" s="216"/>
      <c r="C17" s="220"/>
      <c r="D17" s="122" t="str">
        <f t="shared" si="2"/>
        <v/>
      </c>
      <c r="E17" s="218" t="str">
        <f t="shared" si="1"/>
        <v>否</v>
      </c>
    </row>
    <row r="18" ht="32" hidden="1" customHeight="1" spans="1:5">
      <c r="A18" s="215" t="s">
        <v>1870</v>
      </c>
      <c r="B18" s="216"/>
      <c r="C18" s="217"/>
      <c r="D18" s="122" t="str">
        <f t="shared" si="2"/>
        <v/>
      </c>
      <c r="E18" s="218" t="str">
        <f t="shared" si="1"/>
        <v>否</v>
      </c>
    </row>
    <row r="19" ht="32" hidden="1" customHeight="1" spans="1:5">
      <c r="A19" s="215" t="s">
        <v>1871</v>
      </c>
      <c r="B19" s="216"/>
      <c r="C19" s="223"/>
      <c r="D19" s="122" t="str">
        <f t="shared" si="2"/>
        <v/>
      </c>
      <c r="E19" s="218" t="str">
        <f t="shared" si="1"/>
        <v>否</v>
      </c>
    </row>
    <row r="20" ht="36" hidden="1" customHeight="1" spans="1:5">
      <c r="A20" s="215" t="s">
        <v>1872</v>
      </c>
      <c r="B20" s="216"/>
      <c r="C20" s="223"/>
      <c r="D20" s="122" t="str">
        <f t="shared" si="2"/>
        <v/>
      </c>
      <c r="E20" s="218" t="str">
        <f t="shared" si="1"/>
        <v>否</v>
      </c>
    </row>
    <row r="21" ht="32" hidden="1" customHeight="1" spans="1:5">
      <c r="A21" s="215" t="s">
        <v>1873</v>
      </c>
      <c r="B21" s="220"/>
      <c r="C21" s="217"/>
      <c r="D21" s="122" t="str">
        <f t="shared" si="2"/>
        <v/>
      </c>
      <c r="E21" s="218" t="str">
        <f t="shared" si="1"/>
        <v>否</v>
      </c>
    </row>
    <row r="22" ht="32" hidden="1" customHeight="1" spans="1:5">
      <c r="A22" s="215" t="s">
        <v>1874</v>
      </c>
      <c r="B22" s="216"/>
      <c r="C22" s="223"/>
      <c r="D22" s="122" t="str">
        <f t="shared" si="2"/>
        <v/>
      </c>
      <c r="E22" s="218" t="str">
        <f t="shared" si="1"/>
        <v>否</v>
      </c>
    </row>
    <row r="23" ht="32" hidden="1" customHeight="1" spans="1:5">
      <c r="A23" s="215" t="s">
        <v>1875</v>
      </c>
      <c r="B23" s="216"/>
      <c r="C23" s="223"/>
      <c r="D23" s="122" t="str">
        <f t="shared" si="2"/>
        <v/>
      </c>
      <c r="E23" s="218" t="str">
        <f t="shared" si="1"/>
        <v>否</v>
      </c>
    </row>
    <row r="24" ht="32" hidden="1" customHeight="1" spans="1:5">
      <c r="A24" s="215" t="s">
        <v>1876</v>
      </c>
      <c r="B24" s="220"/>
      <c r="C24" s="223"/>
      <c r="D24" s="122" t="str">
        <f t="shared" si="2"/>
        <v/>
      </c>
      <c r="E24" s="218" t="str">
        <f t="shared" si="1"/>
        <v>否</v>
      </c>
    </row>
    <row r="25" ht="32" hidden="1" customHeight="1" spans="1:5">
      <c r="A25" s="215" t="s">
        <v>1877</v>
      </c>
      <c r="B25" s="216"/>
      <c r="C25" s="217"/>
      <c r="D25" s="122" t="str">
        <f t="shared" si="2"/>
        <v/>
      </c>
      <c r="E25" s="218" t="str">
        <f t="shared" si="1"/>
        <v>否</v>
      </c>
    </row>
    <row r="26" ht="32" customHeight="1" spans="1:5">
      <c r="A26" s="215" t="s">
        <v>1878</v>
      </c>
      <c r="B26" s="216">
        <v>46112</v>
      </c>
      <c r="C26" s="217">
        <v>51000</v>
      </c>
      <c r="D26" s="122">
        <f t="shared" si="2"/>
        <v>0.106</v>
      </c>
      <c r="E26" s="218" t="str">
        <f t="shared" si="1"/>
        <v>是</v>
      </c>
    </row>
    <row r="27" ht="32" customHeight="1" spans="1:5">
      <c r="A27" s="181" t="s">
        <v>1879</v>
      </c>
      <c r="B27" s="221">
        <f>SUM(B28:B31)</f>
        <v>149</v>
      </c>
      <c r="C27" s="221">
        <f>SUM(C28:C31)</f>
        <v>150</v>
      </c>
      <c r="D27" s="81">
        <f t="shared" si="2"/>
        <v>0.007</v>
      </c>
      <c r="E27" s="218" t="str">
        <f t="shared" si="1"/>
        <v>是</v>
      </c>
    </row>
    <row r="28" ht="32" hidden="1" customHeight="1" spans="1:5">
      <c r="A28" s="215" t="s">
        <v>1880</v>
      </c>
      <c r="B28" s="216"/>
      <c r="C28" s="217"/>
      <c r="D28" s="122" t="str">
        <f t="shared" si="2"/>
        <v/>
      </c>
      <c r="E28" s="218" t="str">
        <f t="shared" si="1"/>
        <v>否</v>
      </c>
    </row>
    <row r="29" ht="32" hidden="1" customHeight="1" spans="1:5">
      <c r="A29" s="215" t="s">
        <v>1881</v>
      </c>
      <c r="B29" s="216"/>
      <c r="C29" s="217"/>
      <c r="D29" s="122" t="str">
        <f t="shared" si="2"/>
        <v/>
      </c>
      <c r="E29" s="218" t="str">
        <f t="shared" si="1"/>
        <v>否</v>
      </c>
    </row>
    <row r="30" ht="32" customHeight="1" spans="1:5">
      <c r="A30" s="215" t="s">
        <v>1882</v>
      </c>
      <c r="B30" s="216">
        <v>149</v>
      </c>
      <c r="C30" s="217">
        <v>150</v>
      </c>
      <c r="D30" s="122">
        <f t="shared" si="2"/>
        <v>0.007</v>
      </c>
      <c r="E30" s="218" t="str">
        <f t="shared" si="1"/>
        <v>是</v>
      </c>
    </row>
    <row r="31" ht="32" hidden="1" customHeight="1" spans="1:5">
      <c r="A31" s="215" t="s">
        <v>1883</v>
      </c>
      <c r="B31" s="216"/>
      <c r="C31" s="217"/>
      <c r="D31" s="122" t="str">
        <f t="shared" si="2"/>
        <v/>
      </c>
      <c r="E31" s="218" t="str">
        <f t="shared" si="1"/>
        <v>否</v>
      </c>
    </row>
    <row r="32" ht="32" hidden="1" customHeight="1" spans="1:5">
      <c r="A32" s="181" t="s">
        <v>1884</v>
      </c>
      <c r="B32" s="221">
        <f>SUM(B33:B36)</f>
        <v>0</v>
      </c>
      <c r="C32" s="221">
        <f>SUM(C33:C36)</f>
        <v>0</v>
      </c>
      <c r="D32" s="81" t="str">
        <f t="shared" si="2"/>
        <v/>
      </c>
      <c r="E32" s="218" t="str">
        <f t="shared" si="1"/>
        <v>否</v>
      </c>
    </row>
    <row r="33" ht="32" hidden="1" customHeight="1" spans="1:5">
      <c r="A33" s="215" t="s">
        <v>1885</v>
      </c>
      <c r="B33" s="216"/>
      <c r="C33" s="217"/>
      <c r="D33" s="122" t="str">
        <f t="shared" si="2"/>
        <v/>
      </c>
      <c r="E33" s="218" t="str">
        <f t="shared" si="1"/>
        <v>否</v>
      </c>
    </row>
    <row r="34" ht="32" hidden="1" customHeight="1" spans="1:5">
      <c r="A34" s="215" t="s">
        <v>1886</v>
      </c>
      <c r="B34" s="220"/>
      <c r="C34" s="217"/>
      <c r="D34" s="122" t="str">
        <f t="shared" si="2"/>
        <v/>
      </c>
      <c r="E34" s="218" t="str">
        <f t="shared" si="1"/>
        <v>否</v>
      </c>
    </row>
    <row r="35" ht="32" hidden="1" customHeight="1" spans="1:5">
      <c r="A35" s="215" t="s">
        <v>1887</v>
      </c>
      <c r="B35" s="220"/>
      <c r="C35" s="217"/>
      <c r="D35" s="122" t="str">
        <f t="shared" si="2"/>
        <v/>
      </c>
      <c r="E35" s="218" t="str">
        <f t="shared" si="1"/>
        <v>否</v>
      </c>
    </row>
    <row r="36" ht="32" hidden="1" customHeight="1" spans="1:5">
      <c r="A36" s="215" t="s">
        <v>1888</v>
      </c>
      <c r="B36" s="216"/>
      <c r="C36" s="217"/>
      <c r="D36" s="122" t="str">
        <f t="shared" si="2"/>
        <v/>
      </c>
      <c r="E36" s="218" t="str">
        <f t="shared" si="1"/>
        <v>否</v>
      </c>
    </row>
    <row r="37" ht="32" hidden="1" customHeight="1" spans="1:5">
      <c r="A37" s="181" t="s">
        <v>1889</v>
      </c>
      <c r="B37" s="221">
        <f>SUM(B38:B40)</f>
        <v>0</v>
      </c>
      <c r="C37" s="221">
        <f>SUM(C38:C40)</f>
        <v>0</v>
      </c>
      <c r="D37" s="81" t="str">
        <f t="shared" si="2"/>
        <v/>
      </c>
      <c r="E37" s="218" t="str">
        <f t="shared" si="1"/>
        <v>否</v>
      </c>
    </row>
    <row r="38" ht="32" hidden="1" customHeight="1" spans="1:5">
      <c r="A38" s="215" t="s">
        <v>1890</v>
      </c>
      <c r="B38" s="220"/>
      <c r="C38" s="213"/>
      <c r="D38" s="122" t="str">
        <f t="shared" si="2"/>
        <v/>
      </c>
      <c r="E38" s="218" t="str">
        <f t="shared" si="1"/>
        <v>否</v>
      </c>
    </row>
    <row r="39" ht="32" hidden="1" customHeight="1" spans="1:5">
      <c r="A39" s="215" t="s">
        <v>1891</v>
      </c>
      <c r="B39" s="216"/>
      <c r="C39" s="213"/>
      <c r="D39" s="122" t="str">
        <f t="shared" si="2"/>
        <v/>
      </c>
      <c r="E39" s="218" t="str">
        <f t="shared" si="1"/>
        <v>否</v>
      </c>
    </row>
    <row r="40" ht="36" hidden="1" customHeight="1" spans="1:5">
      <c r="A40" s="215" t="s">
        <v>1892</v>
      </c>
      <c r="B40" s="216"/>
      <c r="C40" s="223"/>
      <c r="D40" s="122" t="str">
        <f t="shared" si="2"/>
        <v/>
      </c>
      <c r="E40" s="218" t="str">
        <f t="shared" si="1"/>
        <v>否</v>
      </c>
    </row>
    <row r="41" ht="32" customHeight="1" spans="1:5">
      <c r="A41" s="181" t="s">
        <v>1893</v>
      </c>
      <c r="B41" s="244">
        <v>12000</v>
      </c>
      <c r="C41" s="212">
        <v>12937</v>
      </c>
      <c r="D41" s="81">
        <f t="shared" si="2"/>
        <v>0.078</v>
      </c>
      <c r="E41" s="218" t="str">
        <f t="shared" si="1"/>
        <v>是</v>
      </c>
    </row>
    <row r="42" ht="32" customHeight="1" spans="1:5">
      <c r="A42" s="222" t="s">
        <v>1894</v>
      </c>
      <c r="B42" s="221">
        <f>B4+B27+B32+B37+B41</f>
        <v>58261</v>
      </c>
      <c r="C42" s="221">
        <f>C4+C27+C32+C37+C41</f>
        <v>64087</v>
      </c>
      <c r="D42" s="81">
        <f t="shared" si="2"/>
        <v>0.1</v>
      </c>
      <c r="E42" s="218" t="str">
        <f t="shared" si="1"/>
        <v>是</v>
      </c>
    </row>
    <row r="43" ht="32" customHeight="1" spans="1:5">
      <c r="A43" s="215" t="s">
        <v>34</v>
      </c>
      <c r="B43" s="213">
        <v>1114</v>
      </c>
      <c r="C43" s="213">
        <v>1114</v>
      </c>
      <c r="D43" s="81"/>
      <c r="E43" s="218" t="str">
        <f t="shared" si="1"/>
        <v>是</v>
      </c>
    </row>
    <row r="44" ht="32" customHeight="1" spans="1:5">
      <c r="A44" s="215" t="s">
        <v>1895</v>
      </c>
      <c r="B44" s="216">
        <v>2595</v>
      </c>
      <c r="C44" s="213">
        <v>2246</v>
      </c>
      <c r="D44" s="81"/>
      <c r="E44" s="218" t="str">
        <f t="shared" si="1"/>
        <v>是</v>
      </c>
    </row>
    <row r="45" ht="32" hidden="1" customHeight="1" spans="1:5">
      <c r="A45" s="215" t="s">
        <v>1896</v>
      </c>
      <c r="B45" s="220"/>
      <c r="C45" s="213"/>
      <c r="D45" s="81"/>
      <c r="E45" s="218" t="str">
        <f t="shared" si="1"/>
        <v>否</v>
      </c>
    </row>
    <row r="46" ht="32" customHeight="1" spans="1:5">
      <c r="A46" s="222" t="s">
        <v>42</v>
      </c>
      <c r="B46" s="221">
        <f>B42+B43+B44</f>
        <v>61970</v>
      </c>
      <c r="C46" s="221">
        <f>C42+C43+C44</f>
        <v>67447</v>
      </c>
      <c r="D46" s="81"/>
      <c r="E46" s="218" t="str">
        <f t="shared" si="1"/>
        <v>是</v>
      </c>
    </row>
    <row r="47" spans="2:2">
      <c r="B47" s="225"/>
    </row>
    <row r="48" spans="2:3">
      <c r="B48" s="225"/>
      <c r="C48" s="225"/>
    </row>
    <row r="49" spans="2:2">
      <c r="B49" s="225"/>
    </row>
    <row r="50" spans="2:2">
      <c r="B50" s="225"/>
    </row>
    <row r="51" spans="2:2">
      <c r="B51" s="225"/>
    </row>
    <row r="52" spans="2:2">
      <c r="B52" s="225"/>
    </row>
    <row r="53" spans="2:3">
      <c r="B53" s="225"/>
      <c r="C53" s="225"/>
    </row>
    <row r="54" spans="2:2">
      <c r="B54" s="225"/>
    </row>
  </sheetData>
  <autoFilter xmlns:etc="http://www.wps.cn/officeDocument/2017/etCustomData" ref="A3:E46" etc:filterBottomFollowUsedRange="0">
    <filterColumn colId="4">
      <customFilters>
        <customFilter operator="equal" val="是"/>
      </customFilters>
    </filterColumn>
    <extLst/>
  </autoFilter>
  <mergeCells count="1">
    <mergeCell ref="A1:D1"/>
  </mergeCells>
  <conditionalFormatting sqref="E4:E46">
    <cfRule type="cellIs" dxfId="3" priority="2" stopIfTrue="1" operator="lessThanOrEqual">
      <formula>-1</formula>
    </cfRule>
  </conditionalFormatting>
  <conditionalFormatting sqref="F4:F7">
    <cfRule type="cellIs" dxfId="3" priority="3" stopIfTrue="1" operator="lessThanOrEqual">
      <formula>-1</formula>
    </cfRule>
  </conditionalFormatting>
  <conditionalFormatting sqref="E3:F3 F4:F39">
    <cfRule type="cellIs" dxfId="3" priority="4"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15">
    <tabColor rgb="FF00B0F0"/>
  </sheetPr>
  <dimension ref="A1:E41"/>
  <sheetViews>
    <sheetView showGridLines="0" showZeros="0" workbookViewId="0">
      <selection activeCell="A37" sqref="A37"/>
    </sheetView>
  </sheetViews>
  <sheetFormatPr defaultColWidth="9" defaultRowHeight="14.25" outlineLevelCol="4"/>
  <cols>
    <col min="1" max="1" width="50.775" style="198" customWidth="1"/>
    <col min="2" max="4" width="20.6333333333333" style="198" customWidth="1"/>
    <col min="5" max="5" width="4.775" style="199" hidden="1" customWidth="1"/>
    <col min="6" max="16384" width="9" style="198"/>
  </cols>
  <sheetData>
    <row r="1" s="198" customFormat="1" ht="45" customHeight="1" spans="1:5">
      <c r="A1" s="175" t="s">
        <v>1897</v>
      </c>
      <c r="B1" s="175"/>
      <c r="C1" s="175"/>
      <c r="D1" s="175"/>
      <c r="E1" s="227"/>
    </row>
    <row r="2" s="198" customFormat="1" ht="20.1" customHeight="1" spans="1:5">
      <c r="A2" s="176"/>
      <c r="B2" s="176"/>
      <c r="C2" s="176"/>
      <c r="D2" s="203" t="s">
        <v>1</v>
      </c>
      <c r="E2" s="228"/>
    </row>
    <row r="3" s="198" customFormat="1" ht="45" customHeight="1" spans="1:5">
      <c r="A3" s="229" t="s">
        <v>3</v>
      </c>
      <c r="B3" s="179" t="s">
        <v>4</v>
      </c>
      <c r="C3" s="179" t="s">
        <v>5</v>
      </c>
      <c r="D3" s="179" t="s">
        <v>6</v>
      </c>
      <c r="E3" s="230" t="s">
        <v>7</v>
      </c>
    </row>
    <row r="4" s="198" customFormat="1" ht="36" customHeight="1" spans="1:5">
      <c r="A4" s="181" t="s">
        <v>1898</v>
      </c>
      <c r="B4" s="231">
        <f>SUM(B5:B10)</f>
        <v>1106</v>
      </c>
      <c r="C4" s="195">
        <f>SUM(C5:C10)</f>
        <v>2679</v>
      </c>
      <c r="D4" s="81">
        <f t="shared" ref="D4:D25" si="0">IF(B4&gt;0,C4/B4-1,IF(B4&lt;0,-(C4/B4-1),""))</f>
        <v>1.422</v>
      </c>
      <c r="E4" s="190" t="str">
        <f t="shared" ref="E4:E30" si="1">IF(A4&lt;&gt;"",IF(SUM(B4:C4)&lt;&gt;0,"是","否"),"是")</f>
        <v>是</v>
      </c>
    </row>
    <row r="5" s="198" customFormat="1" ht="36" customHeight="1" spans="1:5">
      <c r="A5" s="188" t="s">
        <v>1899</v>
      </c>
      <c r="B5" s="193">
        <v>12</v>
      </c>
      <c r="C5" s="185">
        <v>277</v>
      </c>
      <c r="D5" s="189">
        <f t="shared" si="0"/>
        <v>22.083</v>
      </c>
      <c r="E5" s="190" t="str">
        <f t="shared" si="1"/>
        <v>是</v>
      </c>
    </row>
    <row r="6" s="199" customFormat="1" ht="36" hidden="1" customHeight="1" spans="1:5">
      <c r="A6" s="188" t="s">
        <v>1900</v>
      </c>
      <c r="B6" s="193"/>
      <c r="C6" s="185"/>
      <c r="D6" s="189" t="str">
        <f t="shared" si="0"/>
        <v/>
      </c>
      <c r="E6" s="190" t="str">
        <f t="shared" si="1"/>
        <v>否</v>
      </c>
    </row>
    <row r="7" s="198" customFormat="1" ht="36" customHeight="1" spans="1:5">
      <c r="A7" s="188" t="s">
        <v>1901</v>
      </c>
      <c r="B7" s="205">
        <v>877</v>
      </c>
      <c r="C7" s="185">
        <v>2402</v>
      </c>
      <c r="D7" s="189">
        <f t="shared" si="0"/>
        <v>1.739</v>
      </c>
      <c r="E7" s="190" t="str">
        <f t="shared" si="1"/>
        <v>是</v>
      </c>
    </row>
    <row r="8" s="199" customFormat="1" ht="36" hidden="1" customHeight="1" spans="1:5">
      <c r="A8" s="188" t="s">
        <v>1902</v>
      </c>
      <c r="B8" s="193"/>
      <c r="C8" s="185"/>
      <c r="D8" s="189" t="str">
        <f t="shared" si="0"/>
        <v/>
      </c>
      <c r="E8" s="190" t="str">
        <f t="shared" si="1"/>
        <v>否</v>
      </c>
    </row>
    <row r="9" s="199" customFormat="1" ht="36" hidden="1" customHeight="1" spans="1:5">
      <c r="A9" s="188" t="s">
        <v>1903</v>
      </c>
      <c r="B9" s="193"/>
      <c r="C9" s="185"/>
      <c r="D9" s="189" t="str">
        <f t="shared" si="0"/>
        <v/>
      </c>
      <c r="E9" s="190" t="str">
        <f t="shared" si="1"/>
        <v>否</v>
      </c>
    </row>
    <row r="10" s="198" customFormat="1" ht="36" customHeight="1" spans="1:5">
      <c r="A10" s="188" t="s">
        <v>1904</v>
      </c>
      <c r="B10" s="193">
        <v>217</v>
      </c>
      <c r="C10" s="185"/>
      <c r="D10" s="189">
        <f t="shared" si="0"/>
        <v>-1</v>
      </c>
      <c r="E10" s="190" t="str">
        <f t="shared" si="1"/>
        <v>是</v>
      </c>
    </row>
    <row r="11" s="198" customFormat="1" ht="36" customHeight="1" spans="1:5">
      <c r="A11" s="181" t="s">
        <v>1905</v>
      </c>
      <c r="B11" s="232">
        <f>SUM(B12:B18)</f>
        <v>28270</v>
      </c>
      <c r="C11" s="232">
        <f>SUM(C12:C18)</f>
        <v>296</v>
      </c>
      <c r="D11" s="233">
        <f t="shared" si="0"/>
        <v>-0.99</v>
      </c>
      <c r="E11" s="190" t="str">
        <f t="shared" si="1"/>
        <v>是</v>
      </c>
    </row>
    <row r="12" s="199" customFormat="1" ht="36" hidden="1" customHeight="1" spans="1:5">
      <c r="A12" s="188" t="s">
        <v>1906</v>
      </c>
      <c r="B12" s="185"/>
      <c r="C12" s="185"/>
      <c r="D12" s="189" t="str">
        <f t="shared" si="0"/>
        <v/>
      </c>
      <c r="E12" s="190" t="str">
        <f t="shared" si="1"/>
        <v>否</v>
      </c>
    </row>
    <row r="13" s="199" customFormat="1" ht="36" hidden="1" customHeight="1" spans="1:5">
      <c r="A13" s="188" t="s">
        <v>1907</v>
      </c>
      <c r="B13" s="185"/>
      <c r="C13" s="185"/>
      <c r="D13" s="234" t="str">
        <f t="shared" si="0"/>
        <v/>
      </c>
      <c r="E13" s="190" t="str">
        <f t="shared" si="1"/>
        <v>否</v>
      </c>
    </row>
    <row r="14" s="199" customFormat="1" ht="36" hidden="1" customHeight="1" spans="1:5">
      <c r="A14" s="188" t="s">
        <v>1908</v>
      </c>
      <c r="B14" s="185"/>
      <c r="C14" s="185"/>
      <c r="D14" s="189" t="str">
        <f t="shared" si="0"/>
        <v/>
      </c>
      <c r="E14" s="190" t="str">
        <f t="shared" si="1"/>
        <v>否</v>
      </c>
    </row>
    <row r="15" s="199" customFormat="1" ht="36" hidden="1" customHeight="1" spans="1:5">
      <c r="A15" s="188" t="s">
        <v>1909</v>
      </c>
      <c r="B15" s="185"/>
      <c r="C15" s="185"/>
      <c r="D15" s="189" t="str">
        <f t="shared" si="0"/>
        <v/>
      </c>
      <c r="E15" s="190" t="str">
        <f t="shared" si="1"/>
        <v>否</v>
      </c>
    </row>
    <row r="16" s="199" customFormat="1" ht="36" hidden="1" customHeight="1" spans="1:5">
      <c r="A16" s="188" t="s">
        <v>1910</v>
      </c>
      <c r="B16" s="185"/>
      <c r="C16" s="185"/>
      <c r="D16" s="235" t="str">
        <f t="shared" si="0"/>
        <v/>
      </c>
      <c r="E16" s="190" t="str">
        <f t="shared" si="1"/>
        <v>否</v>
      </c>
    </row>
    <row r="17" s="226" customFormat="1" ht="36" customHeight="1" spans="1:5">
      <c r="A17" s="188" t="s">
        <v>1911</v>
      </c>
      <c r="B17" s="185">
        <v>70</v>
      </c>
      <c r="C17" s="185">
        <v>80</v>
      </c>
      <c r="D17" s="189">
        <f t="shared" si="0"/>
        <v>0.143</v>
      </c>
      <c r="E17" s="190" t="str">
        <f t="shared" si="1"/>
        <v>是</v>
      </c>
    </row>
    <row r="18" s="198" customFormat="1" ht="36" customHeight="1" spans="1:5">
      <c r="A18" s="188" t="s">
        <v>1912</v>
      </c>
      <c r="B18" s="185">
        <v>28200</v>
      </c>
      <c r="C18" s="185">
        <v>216</v>
      </c>
      <c r="D18" s="189">
        <f t="shared" si="0"/>
        <v>-0.992</v>
      </c>
      <c r="E18" s="190" t="str">
        <f t="shared" si="1"/>
        <v>是</v>
      </c>
    </row>
    <row r="19" s="198" customFormat="1" ht="36" customHeight="1" spans="1:5">
      <c r="A19" s="181" t="s">
        <v>1913</v>
      </c>
      <c r="B19" s="232">
        <f>SUM(B20)</f>
        <v>1220</v>
      </c>
      <c r="C19" s="182"/>
      <c r="D19" s="236">
        <f t="shared" si="0"/>
        <v>-1</v>
      </c>
      <c r="E19" s="190" t="str">
        <f t="shared" si="1"/>
        <v>是</v>
      </c>
    </row>
    <row r="20" s="198" customFormat="1" ht="36" customHeight="1" spans="1:5">
      <c r="A20" s="188" t="s">
        <v>1914</v>
      </c>
      <c r="B20" s="185">
        <v>1220</v>
      </c>
      <c r="C20" s="185"/>
      <c r="D20" s="236">
        <f t="shared" si="0"/>
        <v>-1</v>
      </c>
      <c r="E20" s="190" t="str">
        <f t="shared" si="1"/>
        <v>是</v>
      </c>
    </row>
    <row r="21" s="199" customFormat="1" ht="36" hidden="1" customHeight="1" spans="1:5">
      <c r="A21" s="181" t="s">
        <v>1915</v>
      </c>
      <c r="B21" s="232">
        <f>SUM(B22)</f>
        <v>0</v>
      </c>
      <c r="C21" s="182"/>
      <c r="D21" s="233" t="str">
        <f t="shared" si="0"/>
        <v/>
      </c>
      <c r="E21" s="190" t="str">
        <f t="shared" si="1"/>
        <v>否</v>
      </c>
    </row>
    <row r="22" s="199" customFormat="1" ht="36" hidden="1" customHeight="1" spans="1:5">
      <c r="A22" s="237" t="s">
        <v>1916</v>
      </c>
      <c r="B22" s="185"/>
      <c r="C22" s="185"/>
      <c r="D22" s="189" t="str">
        <f t="shared" si="0"/>
        <v/>
      </c>
      <c r="E22" s="190" t="str">
        <f t="shared" si="1"/>
        <v>否</v>
      </c>
    </row>
    <row r="23" s="198" customFormat="1" ht="36" customHeight="1" spans="1:5">
      <c r="A23" s="181" t="s">
        <v>1917</v>
      </c>
      <c r="B23" s="232">
        <f>B24</f>
        <v>39</v>
      </c>
      <c r="C23" s="182">
        <f>C24</f>
        <v>28579</v>
      </c>
      <c r="D23" s="233">
        <f t="shared" si="0"/>
        <v>731.795</v>
      </c>
      <c r="E23" s="190" t="str">
        <f t="shared" si="1"/>
        <v>是</v>
      </c>
    </row>
    <row r="24" s="198" customFormat="1" ht="36" customHeight="1" spans="1:5">
      <c r="A24" s="188" t="s">
        <v>1918</v>
      </c>
      <c r="B24" s="185">
        <v>39</v>
      </c>
      <c r="C24" s="185">
        <v>28579</v>
      </c>
      <c r="D24" s="189">
        <f t="shared" si="0"/>
        <v>731.795</v>
      </c>
      <c r="E24" s="190" t="str">
        <f t="shared" si="1"/>
        <v>是</v>
      </c>
    </row>
    <row r="25" s="198" customFormat="1" ht="36" customHeight="1" spans="1:5">
      <c r="A25" s="222" t="s">
        <v>1919</v>
      </c>
      <c r="B25" s="232">
        <f>B4+B11+B19+B21+B23</f>
        <v>30635</v>
      </c>
      <c r="C25" s="182">
        <f>C4+C11+C19+C21+C23</f>
        <v>31554</v>
      </c>
      <c r="D25" s="233">
        <f t="shared" si="0"/>
        <v>0.03</v>
      </c>
      <c r="E25" s="190" t="str">
        <f t="shared" si="1"/>
        <v>是</v>
      </c>
    </row>
    <row r="26" s="198" customFormat="1" ht="36" customHeight="1" spans="1:5">
      <c r="A26" s="238" t="s">
        <v>95</v>
      </c>
      <c r="B26" s="182">
        <f>SUM(B27:B28)</f>
        <v>29089</v>
      </c>
      <c r="C26" s="182">
        <f>SUM(C27:C28)</f>
        <v>35893</v>
      </c>
      <c r="D26" s="233"/>
      <c r="E26" s="190" t="str">
        <f t="shared" si="1"/>
        <v>是</v>
      </c>
    </row>
    <row r="27" s="199" customFormat="1" ht="36" hidden="1" customHeight="1" spans="1:5">
      <c r="A27" s="188" t="s">
        <v>1920</v>
      </c>
      <c r="B27" s="185"/>
      <c r="C27" s="185"/>
      <c r="D27" s="233"/>
      <c r="E27" s="190" t="str">
        <f t="shared" si="1"/>
        <v>否</v>
      </c>
    </row>
    <row r="28" ht="36" customHeight="1" spans="1:5">
      <c r="A28" s="188" t="s">
        <v>1921</v>
      </c>
      <c r="B28" s="185">
        <v>29089</v>
      </c>
      <c r="C28" s="185">
        <v>35893</v>
      </c>
      <c r="D28" s="233"/>
      <c r="E28" s="190" t="str">
        <f t="shared" si="1"/>
        <v>是</v>
      </c>
    </row>
    <row r="29" ht="36" customHeight="1" spans="1:5">
      <c r="A29" s="239" t="s">
        <v>101</v>
      </c>
      <c r="B29" s="195">
        <v>2246</v>
      </c>
      <c r="C29" s="182"/>
      <c r="D29" s="233"/>
      <c r="E29" s="190" t="str">
        <f t="shared" si="1"/>
        <v>是</v>
      </c>
    </row>
    <row r="30" ht="36" customHeight="1" spans="1:5">
      <c r="A30" s="191" t="s">
        <v>102</v>
      </c>
      <c r="B30" s="182">
        <f>B25+B26+B29</f>
        <v>61970</v>
      </c>
      <c r="C30" s="182">
        <f>C25+C26+C29</f>
        <v>67447</v>
      </c>
      <c r="D30" s="233"/>
      <c r="E30" s="190" t="str">
        <f t="shared" si="1"/>
        <v>是</v>
      </c>
    </row>
    <row r="31" spans="2:2">
      <c r="B31" s="225"/>
    </row>
    <row r="32" spans="2:3">
      <c r="B32" s="225"/>
      <c r="C32" s="225"/>
    </row>
    <row r="33" spans="2:2">
      <c r="B33" s="225"/>
    </row>
    <row r="34" spans="2:2">
      <c r="B34" s="225"/>
    </row>
    <row r="35" spans="2:3">
      <c r="B35" s="225"/>
      <c r="C35" s="225"/>
    </row>
    <row r="36" spans="2:2">
      <c r="B36" s="225"/>
    </row>
    <row r="37" spans="2:2">
      <c r="B37" s="225"/>
    </row>
    <row r="38" spans="2:2">
      <c r="B38" s="225"/>
    </row>
    <row r="39" spans="2:2">
      <c r="B39" s="225"/>
    </row>
    <row r="40" spans="2:3">
      <c r="B40" s="225"/>
      <c r="C40" s="225"/>
    </row>
    <row r="41" spans="2:2">
      <c r="B41" s="225"/>
    </row>
  </sheetData>
  <autoFilter xmlns:etc="http://www.wps.cn/officeDocument/2017/etCustomData" ref="A3:E30" etc:filterBottomFollowUsedRange="0">
    <filterColumn colId="4">
      <customFilters>
        <customFilter operator="equal" val="是"/>
      </customFilters>
    </filterColumn>
    <extLst/>
  </autoFilter>
  <mergeCells count="1">
    <mergeCell ref="A1:D1"/>
  </mergeCells>
  <conditionalFormatting sqref="E3">
    <cfRule type="cellIs" dxfId="3" priority="4" stopIfTrue="1" operator="lessThanOrEqual">
      <formula>-1</formula>
    </cfRule>
  </conditionalFormatting>
  <conditionalFormatting sqref="E4:E30 D5:D30">
    <cfRule type="cellIs" dxfId="3"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4" orientation="portrait"/>
  <headerFooter alignWithMargins="0">
    <oddFooter>&amp;C&amp;16- &amp;P -</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16">
    <tabColor rgb="FF00B0F0"/>
  </sheetPr>
  <dimension ref="A1:E48"/>
  <sheetViews>
    <sheetView showGridLines="0" showZeros="0" workbookViewId="0">
      <selection activeCell="A37" sqref="A37"/>
    </sheetView>
  </sheetViews>
  <sheetFormatPr defaultColWidth="9" defaultRowHeight="20.25" outlineLevelCol="4"/>
  <cols>
    <col min="1" max="1" width="52.6666666666667" style="198" customWidth="1"/>
    <col min="2" max="2" width="20.6333333333333" style="198" customWidth="1"/>
    <col min="3" max="3" width="20.6333333333333" style="200" customWidth="1"/>
    <col min="4" max="4" width="20.6333333333333" style="198" customWidth="1"/>
    <col min="5" max="5" width="4.44166666666667" style="198" customWidth="1"/>
    <col min="6" max="16384" width="9" style="198"/>
  </cols>
  <sheetData>
    <row r="1" s="198" customFormat="1" ht="45" customHeight="1" spans="1:4">
      <c r="A1" s="175" t="s">
        <v>1922</v>
      </c>
      <c r="B1" s="175"/>
      <c r="C1" s="201"/>
      <c r="D1" s="175"/>
    </row>
    <row r="2" s="198" customFormat="1" ht="20.1" customHeight="1" spans="1:4">
      <c r="A2" s="176"/>
      <c r="B2" s="176"/>
      <c r="C2" s="202"/>
      <c r="D2" s="203" t="s">
        <v>1</v>
      </c>
    </row>
    <row r="3" s="198" customFormat="1" ht="45" customHeight="1" spans="1:5">
      <c r="A3" s="204" t="s">
        <v>1855</v>
      </c>
      <c r="B3" s="179" t="s">
        <v>4</v>
      </c>
      <c r="C3" s="179" t="s">
        <v>5</v>
      </c>
      <c r="D3" s="179" t="s">
        <v>6</v>
      </c>
      <c r="E3" s="198" t="s">
        <v>7</v>
      </c>
    </row>
    <row r="4" s="198" customFormat="1" ht="36" customHeight="1" spans="1:5">
      <c r="A4" s="181" t="s">
        <v>1856</v>
      </c>
      <c r="B4" s="102">
        <f>SUM(B5:B21)</f>
        <v>9450</v>
      </c>
      <c r="C4" s="102">
        <f>SUM(C5:C21)</f>
        <v>11000</v>
      </c>
      <c r="D4" s="81">
        <f t="shared" ref="D4:D32" si="0">IF(B4&gt;0,C4/B4-1,IF(B4&lt;0,-(C4/B4-1),""))</f>
        <v>0.164</v>
      </c>
      <c r="E4" s="183" t="str">
        <f t="shared" ref="E4:E36" si="1">IF(A4&lt;&gt;"",IF(SUM(B4:C4)&lt;&gt;0,"是","否"),"是")</f>
        <v>是</v>
      </c>
    </row>
    <row r="5" s="199" customFormat="1" ht="36" hidden="1" customHeight="1" spans="1:5">
      <c r="A5" s="184" t="s">
        <v>1857</v>
      </c>
      <c r="B5" s="205"/>
      <c r="C5" s="206"/>
      <c r="D5" s="207" t="str">
        <f t="shared" si="0"/>
        <v/>
      </c>
      <c r="E5" s="183" t="str">
        <f t="shared" si="1"/>
        <v>否</v>
      </c>
    </row>
    <row r="6" s="199" customFormat="1" ht="36" hidden="1" customHeight="1" spans="1:5">
      <c r="A6" s="184" t="s">
        <v>1860</v>
      </c>
      <c r="B6" s="205"/>
      <c r="C6" s="206"/>
      <c r="D6" s="208"/>
      <c r="E6" s="183" t="str">
        <f t="shared" si="1"/>
        <v>否</v>
      </c>
    </row>
    <row r="7" s="199" customFormat="1" ht="36" hidden="1" customHeight="1" spans="1:5">
      <c r="A7" s="184" t="s">
        <v>1861</v>
      </c>
      <c r="B7" s="205"/>
      <c r="C7" s="206"/>
      <c r="D7" s="189" t="str">
        <f t="shared" si="0"/>
        <v/>
      </c>
      <c r="E7" s="183" t="str">
        <f t="shared" si="1"/>
        <v>否</v>
      </c>
    </row>
    <row r="8" s="199" customFormat="1" ht="36" hidden="1" customHeight="1" spans="1:5">
      <c r="A8" s="184" t="s">
        <v>1862</v>
      </c>
      <c r="B8" s="205"/>
      <c r="C8" s="206"/>
      <c r="D8" s="208" t="str">
        <f t="shared" si="0"/>
        <v/>
      </c>
      <c r="E8" s="183" t="str">
        <f t="shared" si="1"/>
        <v>否</v>
      </c>
    </row>
    <row r="9" s="199" customFormat="1" ht="36" hidden="1" customHeight="1" spans="1:5">
      <c r="A9" s="184" t="s">
        <v>1863</v>
      </c>
      <c r="B9" s="205"/>
      <c r="C9" s="206"/>
      <c r="D9" s="189" t="str">
        <f t="shared" si="0"/>
        <v/>
      </c>
      <c r="E9" s="183" t="str">
        <f t="shared" si="1"/>
        <v>否</v>
      </c>
    </row>
    <row r="10" s="199" customFormat="1" ht="36" hidden="1" customHeight="1" spans="1:5">
      <c r="A10" s="184" t="s">
        <v>1864</v>
      </c>
      <c r="B10" s="205"/>
      <c r="C10" s="206"/>
      <c r="D10" s="208" t="str">
        <f t="shared" si="0"/>
        <v/>
      </c>
      <c r="E10" s="183" t="str">
        <f t="shared" si="1"/>
        <v>否</v>
      </c>
    </row>
    <row r="11" s="199" customFormat="1" ht="36" hidden="1" customHeight="1" spans="1:5">
      <c r="A11" s="184" t="s">
        <v>1868</v>
      </c>
      <c r="B11" s="205"/>
      <c r="C11" s="206"/>
      <c r="D11" s="209" t="str">
        <f t="shared" si="0"/>
        <v/>
      </c>
      <c r="E11" s="183" t="str">
        <f t="shared" si="1"/>
        <v>否</v>
      </c>
    </row>
    <row r="12" s="199" customFormat="1" ht="36" hidden="1" customHeight="1" spans="1:5">
      <c r="A12" s="184" t="s">
        <v>1869</v>
      </c>
      <c r="B12" s="205"/>
      <c r="C12" s="210"/>
      <c r="D12" s="208" t="str">
        <f t="shared" si="0"/>
        <v/>
      </c>
      <c r="E12" s="183" t="str">
        <f t="shared" si="1"/>
        <v>否</v>
      </c>
    </row>
    <row r="13" s="199" customFormat="1" ht="36" hidden="1" customHeight="1" spans="1:5">
      <c r="A13" s="184" t="s">
        <v>1870</v>
      </c>
      <c r="B13" s="205"/>
      <c r="C13" s="211"/>
      <c r="D13" s="208" t="str">
        <f t="shared" si="0"/>
        <v/>
      </c>
      <c r="E13" s="183" t="str">
        <f t="shared" si="1"/>
        <v>否</v>
      </c>
    </row>
    <row r="14" s="199" customFormat="1" ht="36" hidden="1" customHeight="1" spans="1:5">
      <c r="A14" s="184" t="s">
        <v>1871</v>
      </c>
      <c r="B14" s="205"/>
      <c r="C14" s="206"/>
      <c r="D14" s="208" t="str">
        <f t="shared" si="0"/>
        <v/>
      </c>
      <c r="E14" s="183" t="str">
        <f t="shared" si="1"/>
        <v>否</v>
      </c>
    </row>
    <row r="15" s="199" customFormat="1" ht="36" hidden="1" customHeight="1" spans="1:5">
      <c r="A15" s="184" t="s">
        <v>1867</v>
      </c>
      <c r="B15" s="205"/>
      <c r="C15" s="206"/>
      <c r="D15" s="208" t="str">
        <f t="shared" si="0"/>
        <v/>
      </c>
      <c r="E15" s="183" t="str">
        <f t="shared" si="1"/>
        <v>否</v>
      </c>
    </row>
    <row r="16" s="199" customFormat="1" ht="36" hidden="1" customHeight="1" spans="1:5">
      <c r="A16" s="184" t="s">
        <v>1872</v>
      </c>
      <c r="B16" s="205"/>
      <c r="C16" s="210"/>
      <c r="D16" s="208" t="str">
        <f t="shared" si="0"/>
        <v/>
      </c>
      <c r="E16" s="183" t="str">
        <f t="shared" si="1"/>
        <v>否</v>
      </c>
    </row>
    <row r="17" s="199" customFormat="1" ht="36" hidden="1" customHeight="1" spans="1:5">
      <c r="A17" s="184" t="s">
        <v>1873</v>
      </c>
      <c r="B17" s="205"/>
      <c r="C17" s="206"/>
      <c r="D17" s="208" t="str">
        <f t="shared" si="0"/>
        <v/>
      </c>
      <c r="E17" s="183" t="str">
        <f t="shared" si="1"/>
        <v>否</v>
      </c>
    </row>
    <row r="18" s="199" customFormat="1" ht="36" hidden="1" customHeight="1" spans="1:5">
      <c r="A18" s="184" t="s">
        <v>1874</v>
      </c>
      <c r="B18" s="205"/>
      <c r="C18" s="206"/>
      <c r="D18" s="208" t="str">
        <f t="shared" si="0"/>
        <v/>
      </c>
      <c r="E18" s="183" t="str">
        <f t="shared" si="1"/>
        <v>否</v>
      </c>
    </row>
    <row r="19" s="199" customFormat="1" ht="36" hidden="1" customHeight="1" spans="1:5">
      <c r="A19" s="184" t="s">
        <v>1875</v>
      </c>
      <c r="B19" s="205"/>
      <c r="C19" s="206"/>
      <c r="D19" s="208" t="str">
        <f t="shared" si="0"/>
        <v/>
      </c>
      <c r="E19" s="183" t="str">
        <f t="shared" si="1"/>
        <v>否</v>
      </c>
    </row>
    <row r="20" s="199" customFormat="1" ht="36" hidden="1" customHeight="1" spans="1:5">
      <c r="A20" s="184" t="s">
        <v>1877</v>
      </c>
      <c r="B20" s="205"/>
      <c r="C20" s="206"/>
      <c r="D20" s="189" t="str">
        <f t="shared" si="0"/>
        <v/>
      </c>
      <c r="E20" s="183" t="str">
        <f t="shared" si="1"/>
        <v>否</v>
      </c>
    </row>
    <row r="21" s="198" customFormat="1" ht="36" customHeight="1" spans="1:5">
      <c r="A21" s="184" t="s">
        <v>1878</v>
      </c>
      <c r="B21" s="205">
        <v>9450</v>
      </c>
      <c r="C21" s="206">
        <v>11000</v>
      </c>
      <c r="D21" s="208">
        <f t="shared" si="0"/>
        <v>0.164</v>
      </c>
      <c r="E21" s="183" t="str">
        <f t="shared" si="1"/>
        <v>是</v>
      </c>
    </row>
    <row r="22" s="198" customFormat="1" ht="36" customHeight="1" spans="1:5">
      <c r="A22" s="181" t="s">
        <v>1879</v>
      </c>
      <c r="B22" s="212">
        <f>SUM(B23:B25)</f>
        <v>149</v>
      </c>
      <c r="C22" s="212">
        <f>SUM(C23:C25)</f>
        <v>0</v>
      </c>
      <c r="D22" s="207">
        <f t="shared" si="0"/>
        <v>-1</v>
      </c>
      <c r="E22" s="183" t="str">
        <f t="shared" si="1"/>
        <v>是</v>
      </c>
    </row>
    <row r="23" s="199" customFormat="1" ht="36" hidden="1" customHeight="1" spans="1:5">
      <c r="A23" s="184" t="s">
        <v>1880</v>
      </c>
      <c r="B23" s="213"/>
      <c r="C23" s="213"/>
      <c r="D23" s="208" t="str">
        <f t="shared" si="0"/>
        <v/>
      </c>
      <c r="E23" s="183" t="str">
        <f t="shared" si="1"/>
        <v>否</v>
      </c>
    </row>
    <row r="24" s="199" customFormat="1" ht="36" hidden="1" customHeight="1" spans="1:5">
      <c r="A24" s="184" t="s">
        <v>1881</v>
      </c>
      <c r="B24" s="213"/>
      <c r="C24" s="213"/>
      <c r="D24" s="214" t="str">
        <f t="shared" si="0"/>
        <v/>
      </c>
      <c r="E24" s="183" t="str">
        <f t="shared" si="1"/>
        <v>否</v>
      </c>
    </row>
    <row r="25" s="198" customFormat="1" ht="36" customHeight="1" spans="1:5">
      <c r="A25" s="215" t="s">
        <v>1882</v>
      </c>
      <c r="B25" s="216">
        <v>149</v>
      </c>
      <c r="C25" s="217"/>
      <c r="D25" s="122">
        <f t="shared" si="0"/>
        <v>-1</v>
      </c>
      <c r="E25" s="218" t="str">
        <f t="shared" si="1"/>
        <v>是</v>
      </c>
    </row>
    <row r="26" s="199" customFormat="1" ht="36" hidden="1" customHeight="1" spans="1:5">
      <c r="A26" s="181" t="s">
        <v>1884</v>
      </c>
      <c r="B26" s="182">
        <f>SUM(B27:B28)</f>
        <v>0</v>
      </c>
      <c r="C26" s="182">
        <f>SUM(C27:C28)</f>
        <v>0</v>
      </c>
      <c r="D26" s="189" t="str">
        <f t="shared" si="0"/>
        <v/>
      </c>
      <c r="E26" s="183" t="str">
        <f t="shared" si="1"/>
        <v>否</v>
      </c>
    </row>
    <row r="27" s="199" customFormat="1" ht="36" hidden="1" customHeight="1" spans="1:5">
      <c r="A27" s="184" t="s">
        <v>1885</v>
      </c>
      <c r="B27" s="185"/>
      <c r="C27" s="185"/>
      <c r="D27" s="189" t="str">
        <f t="shared" si="0"/>
        <v/>
      </c>
      <c r="E27" s="183" t="str">
        <f t="shared" si="1"/>
        <v>否</v>
      </c>
    </row>
    <row r="28" s="199" customFormat="1" ht="36" hidden="1" customHeight="1" spans="1:5">
      <c r="A28" s="184" t="s">
        <v>1886</v>
      </c>
      <c r="B28" s="185"/>
      <c r="C28" s="185"/>
      <c r="D28" s="189" t="str">
        <f t="shared" si="0"/>
        <v/>
      </c>
      <c r="E28" s="183" t="str">
        <f t="shared" si="1"/>
        <v>否</v>
      </c>
    </row>
    <row r="29" s="199" customFormat="1" ht="36" hidden="1" customHeight="1" spans="1:5">
      <c r="A29" s="181" t="s">
        <v>1889</v>
      </c>
      <c r="B29" s="182">
        <f>SUM(B30:B30)</f>
        <v>0</v>
      </c>
      <c r="C29" s="182">
        <f>SUM(C30:C30)</f>
        <v>0</v>
      </c>
      <c r="D29" s="219" t="str">
        <f t="shared" si="0"/>
        <v/>
      </c>
      <c r="E29" s="183" t="str">
        <f t="shared" si="1"/>
        <v>否</v>
      </c>
    </row>
    <row r="30" s="199" customFormat="1" ht="36" hidden="1" customHeight="1" spans="1:5">
      <c r="A30" s="184" t="s">
        <v>1891</v>
      </c>
      <c r="B30" s="121"/>
      <c r="C30" s="220"/>
      <c r="D30" s="209" t="str">
        <f t="shared" si="0"/>
        <v/>
      </c>
      <c r="E30" s="183" t="str">
        <f t="shared" si="1"/>
        <v>否</v>
      </c>
    </row>
    <row r="31" s="199" customFormat="1" ht="36" hidden="1" customHeight="1" spans="1:5">
      <c r="A31" s="181" t="s">
        <v>1893</v>
      </c>
      <c r="B31" s="195"/>
      <c r="C31" s="221"/>
      <c r="D31" s="219" t="str">
        <f t="shared" si="0"/>
        <v/>
      </c>
      <c r="E31" s="183" t="str">
        <f t="shared" si="1"/>
        <v>否</v>
      </c>
    </row>
    <row r="32" s="198" customFormat="1" ht="36" customHeight="1" spans="1:5">
      <c r="A32" s="222" t="s">
        <v>1923</v>
      </c>
      <c r="B32" s="102">
        <f>B4+B22+B26+B29+B31</f>
        <v>9599</v>
      </c>
      <c r="C32" s="102">
        <f>C4+C22+C26+C29+C31</f>
        <v>11000</v>
      </c>
      <c r="D32" s="207">
        <f t="shared" si="0"/>
        <v>0.146</v>
      </c>
      <c r="E32" s="183" t="str">
        <f t="shared" si="1"/>
        <v>是</v>
      </c>
    </row>
    <row r="33" s="198" customFormat="1" ht="36" customHeight="1" spans="1:5">
      <c r="A33" s="184" t="s">
        <v>34</v>
      </c>
      <c r="B33" s="185">
        <v>959</v>
      </c>
      <c r="C33" s="185">
        <v>959</v>
      </c>
      <c r="D33" s="208"/>
      <c r="E33" s="183" t="str">
        <f t="shared" si="1"/>
        <v>是</v>
      </c>
    </row>
    <row r="34" s="199" customFormat="1" ht="36" hidden="1" customHeight="1" spans="1:5">
      <c r="A34" s="184" t="s">
        <v>1895</v>
      </c>
      <c r="B34" s="223"/>
      <c r="C34" s="223"/>
      <c r="D34" s="208"/>
      <c r="E34" s="183" t="str">
        <f t="shared" si="1"/>
        <v>否</v>
      </c>
    </row>
    <row r="35" s="199" customFormat="1" ht="36" hidden="1" customHeight="1" spans="1:5">
      <c r="A35" s="184" t="s">
        <v>1896</v>
      </c>
      <c r="B35" s="121"/>
      <c r="C35" s="121"/>
      <c r="D35" s="214"/>
      <c r="E35" s="183" t="str">
        <f t="shared" si="1"/>
        <v>否</v>
      </c>
    </row>
    <row r="36" ht="36" customHeight="1" spans="1:5">
      <c r="A36" s="191" t="s">
        <v>42</v>
      </c>
      <c r="B36" s="102">
        <f>SUM(B32:B35)</f>
        <v>10558</v>
      </c>
      <c r="C36" s="102">
        <f>SUM(C32:C35)</f>
        <v>11959</v>
      </c>
      <c r="D36" s="207"/>
      <c r="E36" s="183" t="str">
        <f t="shared" si="1"/>
        <v>是</v>
      </c>
    </row>
    <row r="37" spans="2:2">
      <c r="B37" s="224"/>
    </row>
    <row r="38" spans="2:2">
      <c r="B38" s="225"/>
    </row>
    <row r="39" spans="2:2">
      <c r="B39" s="224"/>
    </row>
    <row r="40" spans="2:2">
      <c r="B40" s="225"/>
    </row>
    <row r="41" spans="2:2">
      <c r="B41" s="225"/>
    </row>
    <row r="42" spans="2:2">
      <c r="B42" s="224"/>
    </row>
    <row r="43" spans="2:2">
      <c r="B43" s="225"/>
    </row>
    <row r="44" spans="2:2">
      <c r="B44" s="225"/>
    </row>
    <row r="45" spans="2:2">
      <c r="B45" s="225"/>
    </row>
    <row r="46" spans="2:2">
      <c r="B46" s="225"/>
    </row>
    <row r="47" spans="2:2">
      <c r="B47" s="224"/>
    </row>
    <row r="48" spans="2:2">
      <c r="B48" s="225"/>
    </row>
  </sheetData>
  <autoFilter xmlns:etc="http://www.wps.cn/officeDocument/2017/etCustomData" ref="A3:E36" etc:filterBottomFollowUsedRange="0">
    <filterColumn colId="4">
      <customFilters>
        <customFilter operator="equal" val="是"/>
      </customFilters>
    </filterColumn>
    <extLst/>
  </autoFilter>
  <mergeCells count="1">
    <mergeCell ref="A1:D1"/>
  </mergeCells>
  <conditionalFormatting sqref="E3">
    <cfRule type="cellIs" dxfId="3" priority="6" stopIfTrue="1" operator="lessThanOrEqual">
      <formula>-1</formula>
    </cfRule>
  </conditionalFormatting>
  <conditionalFormatting sqref="E25">
    <cfRule type="cellIs" dxfId="3" priority="2" stopIfTrue="1" operator="lessThanOrEqual">
      <formula>-1</formula>
    </cfRule>
  </conditionalFormatting>
  <conditionalFormatting sqref="E4:E24 E26:E36">
    <cfRule type="cellIs" dxfId="3" priority="4" stopIfTrue="1" operator="lessThanOrEqual">
      <formula>-1</formula>
    </cfRule>
  </conditionalFormatting>
  <conditionalFormatting sqref="D5:D6 D8 D12:D19 D10 D21:D24 D32:D36">
    <cfRule type="cellIs" dxfId="4" priority="3"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17">
    <tabColor rgb="FF00B0F0"/>
  </sheetPr>
  <dimension ref="A1:E34"/>
  <sheetViews>
    <sheetView showGridLines="0" showZeros="0" workbookViewId="0">
      <selection activeCell="G11" sqref="G11"/>
    </sheetView>
  </sheetViews>
  <sheetFormatPr defaultColWidth="9" defaultRowHeight="13.5" outlineLevelCol="4"/>
  <cols>
    <col min="1" max="1" width="50.775" customWidth="1"/>
    <col min="2" max="4" width="20.6333333333333" customWidth="1"/>
    <col min="5" max="5" width="5.33333333333333" customWidth="1"/>
  </cols>
  <sheetData>
    <row r="1" ht="45" customHeight="1" spans="1:4">
      <c r="A1" s="175" t="s">
        <v>1924</v>
      </c>
      <c r="B1" s="175"/>
      <c r="C1" s="175"/>
      <c r="D1" s="175"/>
    </row>
    <row r="2" ht="20.1" customHeight="1" spans="1:4">
      <c r="A2" s="176"/>
      <c r="B2" s="176"/>
      <c r="C2" s="176"/>
      <c r="D2" s="177" t="s">
        <v>1</v>
      </c>
    </row>
    <row r="3" ht="45" customHeight="1" spans="1:5">
      <c r="A3" s="178" t="s">
        <v>1925</v>
      </c>
      <c r="B3" s="179" t="s">
        <v>4</v>
      </c>
      <c r="C3" s="179" t="s">
        <v>5</v>
      </c>
      <c r="D3" s="179" t="s">
        <v>6</v>
      </c>
      <c r="E3" s="180" t="s">
        <v>7</v>
      </c>
    </row>
    <row r="4" ht="37" hidden="1" customHeight="1" spans="1:5">
      <c r="A4" s="181" t="s">
        <v>1898</v>
      </c>
      <c r="B4" s="182">
        <f>SUM(B5:B6)</f>
        <v>0</v>
      </c>
      <c r="C4" s="182">
        <f>SUM(C5:C6)</f>
        <v>0</v>
      </c>
      <c r="D4" s="81" t="str">
        <f t="shared" ref="D4:D17" si="0">IF(B4&gt;0,C4/B4-1,IF(B4&lt;0,-(C4/B4-1),""))</f>
        <v/>
      </c>
      <c r="E4" s="183" t="str">
        <f t="shared" ref="E4:E22" si="1">IF(A4&lt;&gt;"",IF(SUM(B4:C4)&lt;&gt;0,"是","否"),"是")</f>
        <v>否</v>
      </c>
    </row>
    <row r="5" ht="37" hidden="1" customHeight="1" spans="1:5">
      <c r="A5" s="184" t="s">
        <v>1926</v>
      </c>
      <c r="B5" s="185"/>
      <c r="C5" s="185"/>
      <c r="D5" s="186" t="str">
        <f t="shared" si="0"/>
        <v/>
      </c>
      <c r="E5" s="183" t="str">
        <f t="shared" si="1"/>
        <v>否</v>
      </c>
    </row>
    <row r="6" ht="37" hidden="1" customHeight="1" spans="1:5">
      <c r="A6" s="184" t="s">
        <v>1904</v>
      </c>
      <c r="B6" s="185"/>
      <c r="C6" s="185"/>
      <c r="D6" s="186" t="str">
        <f t="shared" si="0"/>
        <v/>
      </c>
      <c r="E6" s="183" t="str">
        <f t="shared" si="1"/>
        <v>否</v>
      </c>
    </row>
    <row r="7" ht="37" customHeight="1" spans="1:5">
      <c r="A7" s="181" t="s">
        <v>1905</v>
      </c>
      <c r="B7" s="182">
        <f>SUM(B8:B10)</f>
        <v>70</v>
      </c>
      <c r="C7" s="182">
        <f>SUM(C8:C10)</f>
        <v>80</v>
      </c>
      <c r="D7" s="187">
        <f t="shared" si="0"/>
        <v>0.143</v>
      </c>
      <c r="E7" s="183" t="str">
        <f t="shared" si="1"/>
        <v>是</v>
      </c>
    </row>
    <row r="8" ht="37" hidden="1" customHeight="1" spans="1:5">
      <c r="A8" s="184" t="s">
        <v>1906</v>
      </c>
      <c r="B8" s="185"/>
      <c r="C8" s="185"/>
      <c r="D8" s="186" t="str">
        <f t="shared" si="0"/>
        <v/>
      </c>
      <c r="E8" s="183" t="str">
        <f t="shared" si="1"/>
        <v>否</v>
      </c>
    </row>
    <row r="9" ht="37" customHeight="1" spans="1:5">
      <c r="A9" s="188" t="s">
        <v>1911</v>
      </c>
      <c r="B9" s="185">
        <v>70</v>
      </c>
      <c r="C9" s="185">
        <v>80</v>
      </c>
      <c r="D9" s="189">
        <f t="shared" si="0"/>
        <v>0.143</v>
      </c>
      <c r="E9" s="190" t="str">
        <f t="shared" si="1"/>
        <v>是</v>
      </c>
    </row>
    <row r="10" ht="37" hidden="1" customHeight="1" spans="1:5">
      <c r="A10" s="184" t="s">
        <v>1912</v>
      </c>
      <c r="B10" s="185"/>
      <c r="C10" s="185"/>
      <c r="D10" s="186" t="str">
        <f t="shared" si="0"/>
        <v/>
      </c>
      <c r="E10" s="183" t="str">
        <f t="shared" si="1"/>
        <v>否</v>
      </c>
    </row>
    <row r="11" ht="37" customHeight="1" spans="1:5">
      <c r="A11" s="181" t="s">
        <v>1913</v>
      </c>
      <c r="B11" s="182">
        <f>B12</f>
        <v>1220</v>
      </c>
      <c r="C11" s="182">
        <f>C12</f>
        <v>0</v>
      </c>
      <c r="D11" s="187">
        <f t="shared" si="0"/>
        <v>-1</v>
      </c>
      <c r="E11" s="183" t="str">
        <f t="shared" si="1"/>
        <v>是</v>
      </c>
    </row>
    <row r="12" ht="37" customHeight="1" spans="1:5">
      <c r="A12" s="184" t="s">
        <v>1914</v>
      </c>
      <c r="B12" s="185">
        <v>1220</v>
      </c>
      <c r="C12" s="185"/>
      <c r="D12" s="186">
        <f t="shared" si="0"/>
        <v>-1</v>
      </c>
      <c r="E12" s="183" t="str">
        <f t="shared" si="1"/>
        <v>是</v>
      </c>
    </row>
    <row r="13" ht="37" hidden="1" customHeight="1" spans="1:5">
      <c r="A13" s="181" t="s">
        <v>1915</v>
      </c>
      <c r="B13" s="182"/>
      <c r="C13" s="182"/>
      <c r="D13" s="187" t="str">
        <f t="shared" si="0"/>
        <v/>
      </c>
      <c r="E13" s="183" t="str">
        <f t="shared" si="1"/>
        <v>否</v>
      </c>
    </row>
    <row r="14" ht="37" hidden="1" customHeight="1" spans="1:5">
      <c r="A14" s="184" t="s">
        <v>1916</v>
      </c>
      <c r="B14" s="185"/>
      <c r="C14" s="185"/>
      <c r="D14" s="186" t="str">
        <f t="shared" si="0"/>
        <v/>
      </c>
      <c r="E14" s="183" t="str">
        <f t="shared" si="1"/>
        <v>否</v>
      </c>
    </row>
    <row r="15" ht="37" customHeight="1" spans="1:5">
      <c r="A15" s="181" t="s">
        <v>1917</v>
      </c>
      <c r="B15" s="182">
        <f>B16</f>
        <v>39</v>
      </c>
      <c r="C15" s="182">
        <f>C16</f>
        <v>3300</v>
      </c>
      <c r="D15" s="187">
        <f t="shared" si="0"/>
        <v>83.615</v>
      </c>
      <c r="E15" s="183" t="str">
        <f t="shared" si="1"/>
        <v>是</v>
      </c>
    </row>
    <row r="16" ht="37" customHeight="1" spans="1:5">
      <c r="A16" s="184" t="s">
        <v>1918</v>
      </c>
      <c r="B16" s="185">
        <v>39</v>
      </c>
      <c r="C16" s="185">
        <v>3300</v>
      </c>
      <c r="D16" s="186">
        <f t="shared" si="0"/>
        <v>83.615</v>
      </c>
      <c r="E16" s="183" t="str">
        <f t="shared" si="1"/>
        <v>是</v>
      </c>
    </row>
    <row r="17" ht="37" customHeight="1" spans="1:5">
      <c r="A17" s="191" t="s">
        <v>1927</v>
      </c>
      <c r="B17" s="182">
        <f>B4+B7+B11+B13+B15</f>
        <v>1329</v>
      </c>
      <c r="C17" s="182">
        <f>C4+C7+C11+C13+C15</f>
        <v>3380</v>
      </c>
      <c r="D17" s="187">
        <f t="shared" si="0"/>
        <v>1.543</v>
      </c>
      <c r="E17" s="183" t="str">
        <f t="shared" si="1"/>
        <v>是</v>
      </c>
    </row>
    <row r="18" ht="37" customHeight="1" spans="1:5">
      <c r="A18" s="192" t="s">
        <v>95</v>
      </c>
      <c r="B18" s="182">
        <f>SUM(B19:B20)</f>
        <v>9229</v>
      </c>
      <c r="C18" s="182">
        <f>SUM(C19:C20)</f>
        <v>8579</v>
      </c>
      <c r="D18" s="187"/>
      <c r="E18" s="183" t="str">
        <f t="shared" si="1"/>
        <v>是</v>
      </c>
    </row>
    <row r="19" ht="37" customHeight="1" spans="1:5">
      <c r="A19" s="184" t="s">
        <v>1920</v>
      </c>
      <c r="B19" s="193">
        <v>1584</v>
      </c>
      <c r="C19" s="185">
        <v>1370</v>
      </c>
      <c r="D19" s="186"/>
      <c r="E19" s="183" t="str">
        <f t="shared" si="1"/>
        <v>是</v>
      </c>
    </row>
    <row r="20" ht="37" customHeight="1" spans="1:5">
      <c r="A20" s="188" t="s">
        <v>1921</v>
      </c>
      <c r="B20" s="193">
        <v>7645</v>
      </c>
      <c r="C20" s="193">
        <v>7209</v>
      </c>
      <c r="D20" s="186"/>
      <c r="E20" s="183" t="str">
        <f t="shared" si="1"/>
        <v>是</v>
      </c>
    </row>
    <row r="21" ht="37" hidden="1" customHeight="1" spans="1:5">
      <c r="A21" s="194" t="s">
        <v>101</v>
      </c>
      <c r="B21" s="195"/>
      <c r="C21" s="182"/>
      <c r="D21" s="187"/>
      <c r="E21" s="183" t="str">
        <f t="shared" si="1"/>
        <v>否</v>
      </c>
    </row>
    <row r="22" ht="37" customHeight="1" spans="1:5">
      <c r="A22" s="191" t="s">
        <v>102</v>
      </c>
      <c r="B22" s="182">
        <f>B17+B18+B21</f>
        <v>10558</v>
      </c>
      <c r="C22" s="182">
        <f>C17+C18+C21</f>
        <v>11959</v>
      </c>
      <c r="D22" s="187"/>
      <c r="E22" s="183" t="str">
        <f t="shared" si="1"/>
        <v>是</v>
      </c>
    </row>
    <row r="23" spans="2:3">
      <c r="B23" s="196"/>
      <c r="C23" s="196"/>
    </row>
    <row r="24" spans="2:2">
      <c r="B24" s="197"/>
    </row>
    <row r="25" spans="2:3">
      <c r="B25" s="196"/>
      <c r="C25" s="196"/>
    </row>
    <row r="26" spans="2:2">
      <c r="B26" s="197"/>
    </row>
    <row r="27" spans="2:2">
      <c r="B27" s="197"/>
    </row>
    <row r="28" spans="2:3">
      <c r="B28" s="196"/>
      <c r="C28" s="196"/>
    </row>
    <row r="29" spans="2:2">
      <c r="B29" s="197"/>
    </row>
    <row r="30" spans="2:2">
      <c r="B30" s="197"/>
    </row>
    <row r="31" spans="2:2">
      <c r="B31" s="197"/>
    </row>
    <row r="32" spans="2:2">
      <c r="B32" s="197"/>
    </row>
    <row r="33" spans="2:3">
      <c r="B33" s="196"/>
      <c r="C33" s="196"/>
    </row>
    <row r="34" spans="2:2">
      <c r="B34" s="197"/>
    </row>
  </sheetData>
  <autoFilter xmlns:etc="http://www.wps.cn/officeDocument/2017/etCustomData" ref="A3:E22" etc:filterBottomFollowUsedRange="0">
    <filterColumn colId="4">
      <customFilters>
        <customFilter operator="equal" val="是"/>
      </customFilters>
    </filterColumn>
    <extLst/>
  </autoFilter>
  <mergeCells count="1">
    <mergeCell ref="A1:D1"/>
  </mergeCells>
  <conditionalFormatting sqref="E3">
    <cfRule type="cellIs" dxfId="3" priority="4" stopIfTrue="1" operator="lessThanOrEqual">
      <formula>-1</formula>
    </cfRule>
  </conditionalFormatting>
  <conditionalFormatting sqref="E4:E8 E10:E22">
    <cfRule type="cellIs" dxfId="3" priority="2" stopIfTrue="1" operator="lessThanOrEqual">
      <formula>-1</formula>
    </cfRule>
  </conditionalFormatting>
  <conditionalFormatting sqref="E9 D9">
    <cfRule type="cellIs" dxfId="3"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8"/>
  <dimension ref="A1:B13"/>
  <sheetViews>
    <sheetView workbookViewId="0">
      <selection activeCell="E18" sqref="E18"/>
    </sheetView>
  </sheetViews>
  <sheetFormatPr defaultColWidth="9" defaultRowHeight="14.25" outlineLevelCol="1"/>
  <cols>
    <col min="1" max="1" width="36.25" style="160" customWidth="1"/>
    <col min="2" max="2" width="45.5" style="162" customWidth="1"/>
    <col min="3" max="3" width="12.6333333333333" style="160"/>
    <col min="4" max="16374" width="9" style="160"/>
    <col min="16375" max="16376" width="35.6333333333333" style="160"/>
    <col min="16377" max="16377" width="9" style="160"/>
    <col min="16378" max="16384" width="9" style="163"/>
  </cols>
  <sheetData>
    <row r="1" s="160" customFormat="1" ht="45" customHeight="1" spans="1:2">
      <c r="A1" s="164" t="s">
        <v>1928</v>
      </c>
      <c r="B1" s="165"/>
    </row>
    <row r="2" s="160" customFormat="1" ht="20.1" customHeight="1" spans="1:2">
      <c r="A2" s="166"/>
      <c r="B2" s="167" t="s">
        <v>1</v>
      </c>
    </row>
    <row r="3" s="161" customFormat="1" ht="45" customHeight="1" spans="1:2">
      <c r="A3" s="168" t="s">
        <v>1929</v>
      </c>
      <c r="B3" s="168" t="s">
        <v>1930</v>
      </c>
    </row>
    <row r="4" s="160" customFormat="1" ht="36" customHeight="1" spans="1:2">
      <c r="A4" s="172" t="s">
        <v>1931</v>
      </c>
      <c r="B4" s="170">
        <v>745</v>
      </c>
    </row>
    <row r="5" s="160" customFormat="1" ht="36" customHeight="1" spans="1:2">
      <c r="A5" s="172" t="s">
        <v>1248</v>
      </c>
      <c r="B5" s="170">
        <v>120</v>
      </c>
    </row>
    <row r="6" s="160" customFormat="1" ht="36" customHeight="1" spans="1:2">
      <c r="A6" s="172" t="s">
        <v>1249</v>
      </c>
      <c r="B6" s="170">
        <v>10</v>
      </c>
    </row>
    <row r="7" s="160" customFormat="1" ht="36" customHeight="1" spans="1:2">
      <c r="A7" s="172" t="s">
        <v>1250</v>
      </c>
      <c r="B7" s="170">
        <v>299</v>
      </c>
    </row>
    <row r="8" s="160" customFormat="1" ht="36" customHeight="1" spans="1:2">
      <c r="A8" s="172" t="s">
        <v>1251</v>
      </c>
      <c r="B8" s="170">
        <v>21</v>
      </c>
    </row>
    <row r="9" s="160" customFormat="1" ht="36" customHeight="1" spans="1:2">
      <c r="A9" s="172" t="s">
        <v>1252</v>
      </c>
      <c r="B9" s="170">
        <v>23</v>
      </c>
    </row>
    <row r="10" s="160" customFormat="1" ht="36" customHeight="1" spans="1:2">
      <c r="A10" s="172" t="s">
        <v>1253</v>
      </c>
      <c r="B10" s="170">
        <v>16</v>
      </c>
    </row>
    <row r="11" s="160" customFormat="1" ht="36" customHeight="1" spans="1:2">
      <c r="A11" s="172" t="s">
        <v>1254</v>
      </c>
      <c r="B11" s="170">
        <v>18</v>
      </c>
    </row>
    <row r="12" s="160" customFormat="1" ht="36" customHeight="1" spans="1:2">
      <c r="A12" s="172" t="s">
        <v>1255</v>
      </c>
      <c r="B12" s="170">
        <v>118</v>
      </c>
    </row>
    <row r="13" s="160" customFormat="1" ht="36" customHeight="1" spans="1:2">
      <c r="A13" s="173" t="s">
        <v>1258</v>
      </c>
      <c r="B13" s="174">
        <f>SUM(B4:B12)</f>
        <v>1370</v>
      </c>
    </row>
  </sheetData>
  <mergeCells count="1">
    <mergeCell ref="A1:B1"/>
  </mergeCells>
  <conditionalFormatting sqref="B3:G3">
    <cfRule type="cellIs" dxfId="0" priority="4" stopIfTrue="1" operator="lessThanOrEqual">
      <formula>-1</formula>
    </cfRule>
  </conditionalFormatting>
  <conditionalFormatting sqref="B4:B6">
    <cfRule type="cellIs" dxfId="0" priority="1" stopIfTrue="1" operator="lessThanOrEqual">
      <formula>-1</formula>
    </cfRule>
  </conditionalFormatting>
  <conditionalFormatting sqref="C1:G2">
    <cfRule type="cellIs" dxfId="0" priority="6" stopIfTrue="1" operator="lessThanOrEqual">
      <formula>-1</formula>
    </cfRule>
    <cfRule type="cellIs" dxfId="0" priority="5" stopIfTrue="1" operator="greaterThanOrEqual">
      <formula>10</formula>
    </cfRule>
  </conditionalFormatting>
  <conditionalFormatting sqref="C4:G6">
    <cfRule type="cellIs" dxfId="0" priority="3" stopIfTrue="1" operator="lessThanOrEqual">
      <formula>-1</formula>
    </cfRule>
  </conditionalFormatting>
  <printOptions horizontalCentered="1"/>
  <pageMargins left="0.472222222222222" right="0.393055555555556" top="0.747916666666667" bottom="0.747916666666667" header="0.314583333333333" footer="0.314583333333333"/>
  <pageSetup paperSize="9" orientation="portrait" horizontalDpi="600"/>
  <headerFooter>
    <oddFooter>&amp;C&amp;16- &amp;P -</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9"/>
  <dimension ref="A1:B9"/>
  <sheetViews>
    <sheetView workbookViewId="0">
      <selection activeCell="E22" sqref="E22"/>
    </sheetView>
  </sheetViews>
  <sheetFormatPr defaultColWidth="9" defaultRowHeight="14.25" outlineLevelCol="1"/>
  <cols>
    <col min="1" max="1" width="46.6333333333333" style="160" customWidth="1"/>
    <col min="2" max="2" width="38" style="162" customWidth="1"/>
    <col min="3" max="16371" width="9" style="160"/>
    <col min="16372" max="16373" width="35.6333333333333" style="160"/>
    <col min="16374" max="16374" width="9" style="160"/>
    <col min="16375" max="16384" width="9" style="163"/>
  </cols>
  <sheetData>
    <row r="1" s="160" customFormat="1" ht="45" customHeight="1" spans="1:2">
      <c r="A1" s="164" t="s">
        <v>1932</v>
      </c>
      <c r="B1" s="165"/>
    </row>
    <row r="2" s="160" customFormat="1" ht="20.1" customHeight="1" spans="1:2">
      <c r="A2" s="166"/>
      <c r="B2" s="167" t="s">
        <v>1</v>
      </c>
    </row>
    <row r="3" s="161" customFormat="1" ht="45" customHeight="1" spans="1:2">
      <c r="A3" s="168" t="s">
        <v>1933</v>
      </c>
      <c r="B3" s="168" t="s">
        <v>1930</v>
      </c>
    </row>
    <row r="4" s="160" customFormat="1" ht="36" customHeight="1" spans="1:2">
      <c r="A4" s="169" t="s">
        <v>1934</v>
      </c>
      <c r="B4" s="170">
        <v>86</v>
      </c>
    </row>
    <row r="5" s="160" customFormat="1" ht="36" customHeight="1" spans="1:2">
      <c r="A5" s="169" t="s">
        <v>1935</v>
      </c>
      <c r="B5" s="170">
        <v>959</v>
      </c>
    </row>
    <row r="6" s="160" customFormat="1" ht="36" customHeight="1" spans="1:2">
      <c r="A6" s="169" t="s">
        <v>1936</v>
      </c>
      <c r="B6" s="170">
        <v>325</v>
      </c>
    </row>
    <row r="7" s="160" customFormat="1" ht="36" customHeight="1" spans="1:2">
      <c r="A7" s="171" t="s">
        <v>1243</v>
      </c>
      <c r="B7" s="170">
        <f>SUM(B4:B6)</f>
        <v>1370</v>
      </c>
    </row>
    <row r="8" s="160" customFormat="1" spans="2:2">
      <c r="B8" s="162"/>
    </row>
    <row r="9" s="160" customFormat="1" spans="2:2">
      <c r="B9" s="162"/>
    </row>
  </sheetData>
  <mergeCells count="1">
    <mergeCell ref="A1:B1"/>
  </mergeCells>
  <conditionalFormatting sqref="B3:G3">
    <cfRule type="cellIs" dxfId="0" priority="3" stopIfTrue="1" operator="lessThanOrEqual">
      <formula>-1</formula>
    </cfRule>
  </conditionalFormatting>
  <conditionalFormatting sqref="B4:B7">
    <cfRule type="cellIs" dxfId="0" priority="1" stopIfTrue="1" operator="lessThanOrEqual">
      <formula>-1</formula>
    </cfRule>
  </conditionalFormatting>
  <conditionalFormatting sqref="C4:G7">
    <cfRule type="cellIs" dxfId="0" priority="2" stopIfTrue="1" operator="lessThanOrEqual">
      <formula>-1</formula>
    </cfRule>
  </conditionalFormatting>
  <printOptions horizontalCentered="1"/>
  <pageMargins left="0.472222222222222" right="0.393055555555556" top="0.747916666666667" bottom="0.747916666666667" header="0.314583333333333" footer="0.314583333333333"/>
  <pageSetup paperSize="9" orientation="portrait" horizontalDpi="600"/>
  <headerFooter>
    <oddFooter>&amp;C&amp;16- &amp;P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2">
    <tabColor rgb="FF00B0F0"/>
  </sheetPr>
  <dimension ref="A1:F51"/>
  <sheetViews>
    <sheetView showGridLines="0" showZeros="0" zoomScale="90" zoomScaleNormal="90" workbookViewId="0">
      <pane ySplit="3" topLeftCell="A4" activePane="bottomLeft" state="frozen"/>
      <selection/>
      <selection pane="bottomLeft" activeCell="I5" sqref="I5"/>
    </sheetView>
  </sheetViews>
  <sheetFormatPr defaultColWidth="9" defaultRowHeight="14.25" outlineLevelCol="5"/>
  <cols>
    <col min="1" max="1" width="12.75" style="162" hidden="1" customWidth="1"/>
    <col min="2" max="2" width="50.75" style="162" customWidth="1"/>
    <col min="3" max="5" width="20.6333333333333" style="162" customWidth="1"/>
    <col min="6" max="6" width="9.75" style="162" hidden="1" customWidth="1"/>
    <col min="7" max="16384" width="9" style="246"/>
  </cols>
  <sheetData>
    <row r="1" s="431" customFormat="1" ht="45" customHeight="1" spans="1:6">
      <c r="A1" s="430"/>
      <c r="B1" s="430" t="s">
        <v>43</v>
      </c>
      <c r="C1" s="430"/>
      <c r="D1" s="430"/>
      <c r="E1" s="430"/>
      <c r="F1" s="425"/>
    </row>
    <row r="2" ht="18.95" customHeight="1" spans="1:5">
      <c r="A2" s="487"/>
      <c r="B2" s="471"/>
      <c r="C2" s="327"/>
      <c r="E2" s="434" t="s">
        <v>1</v>
      </c>
    </row>
    <row r="3" s="468" customFormat="1" ht="45" customHeight="1" spans="1:6">
      <c r="A3" s="488" t="s">
        <v>2</v>
      </c>
      <c r="B3" s="489" t="s">
        <v>3</v>
      </c>
      <c r="C3" s="179" t="s">
        <v>4</v>
      </c>
      <c r="D3" s="179" t="s">
        <v>5</v>
      </c>
      <c r="E3" s="489" t="s">
        <v>6</v>
      </c>
      <c r="F3" s="490" t="s">
        <v>7</v>
      </c>
    </row>
    <row r="4" ht="37.5" customHeight="1" spans="1:6">
      <c r="A4" s="346" t="s">
        <v>44</v>
      </c>
      <c r="B4" s="491" t="s">
        <v>45</v>
      </c>
      <c r="C4" s="348">
        <v>323598</v>
      </c>
      <c r="D4" s="348">
        <v>326868</v>
      </c>
      <c r="E4" s="492">
        <f>IF(C4&lt;0,"",IFERROR(D4/C4-1,0))</f>
        <v>0.01</v>
      </c>
      <c r="F4" s="256" t="str">
        <f t="shared" ref="F4:F44" si="0">IF(LEN(A4)=3,"是",IF(B4&lt;&gt;"",IF(SUM(C4:D4)&lt;&gt;0,"是","否"),"是"))</f>
        <v>是</v>
      </c>
    </row>
    <row r="5" ht="37.5" customHeight="1" spans="1:6">
      <c r="A5" s="346" t="s">
        <v>46</v>
      </c>
      <c r="B5" s="493" t="s">
        <v>47</v>
      </c>
      <c r="C5" s="348">
        <v>0</v>
      </c>
      <c r="D5" s="348">
        <v>0</v>
      </c>
      <c r="E5" s="492">
        <f t="shared" ref="E5:E30" si="1">IF(C5&lt;0,"",IFERROR(D5/C5-1,0))</f>
        <v>0</v>
      </c>
      <c r="F5" s="256" t="str">
        <f t="shared" si="0"/>
        <v>是</v>
      </c>
    </row>
    <row r="6" ht="37.5" customHeight="1" spans="1:6">
      <c r="A6" s="346" t="s">
        <v>48</v>
      </c>
      <c r="B6" s="493" t="s">
        <v>49</v>
      </c>
      <c r="C6" s="348">
        <v>6110</v>
      </c>
      <c r="D6" s="348">
        <v>6282</v>
      </c>
      <c r="E6" s="492">
        <f t="shared" si="1"/>
        <v>0.028</v>
      </c>
      <c r="F6" s="256" t="str">
        <f t="shared" si="0"/>
        <v>是</v>
      </c>
    </row>
    <row r="7" ht="37.5" customHeight="1" spans="1:6">
      <c r="A7" s="346" t="s">
        <v>50</v>
      </c>
      <c r="B7" s="493" t="s">
        <v>51</v>
      </c>
      <c r="C7" s="348">
        <v>191225</v>
      </c>
      <c r="D7" s="348">
        <v>191680</v>
      </c>
      <c r="E7" s="492">
        <f t="shared" si="1"/>
        <v>0.002</v>
      </c>
      <c r="F7" s="256" t="str">
        <f t="shared" si="0"/>
        <v>是</v>
      </c>
    </row>
    <row r="8" ht="37.5" customHeight="1" spans="1:6">
      <c r="A8" s="346" t="s">
        <v>52</v>
      </c>
      <c r="B8" s="493" t="s">
        <v>53</v>
      </c>
      <c r="C8" s="348">
        <v>1219670</v>
      </c>
      <c r="D8" s="348">
        <v>1267199</v>
      </c>
      <c r="E8" s="492">
        <f t="shared" si="1"/>
        <v>0.039</v>
      </c>
      <c r="F8" s="256" t="str">
        <f t="shared" si="0"/>
        <v>是</v>
      </c>
    </row>
    <row r="9" ht="37.5" customHeight="1" spans="1:6">
      <c r="A9" s="346" t="s">
        <v>54</v>
      </c>
      <c r="B9" s="493" t="s">
        <v>55</v>
      </c>
      <c r="C9" s="348">
        <v>11822</v>
      </c>
      <c r="D9" s="348">
        <v>13865</v>
      </c>
      <c r="E9" s="492">
        <f t="shared" si="1"/>
        <v>0.173</v>
      </c>
      <c r="F9" s="256" t="str">
        <f t="shared" si="0"/>
        <v>是</v>
      </c>
    </row>
    <row r="10" ht="37.5" customHeight="1" spans="1:6">
      <c r="A10" s="346" t="s">
        <v>56</v>
      </c>
      <c r="B10" s="493" t="s">
        <v>57</v>
      </c>
      <c r="C10" s="348">
        <v>38973</v>
      </c>
      <c r="D10" s="348">
        <v>44149</v>
      </c>
      <c r="E10" s="492">
        <f t="shared" si="1"/>
        <v>0.133</v>
      </c>
      <c r="F10" s="256" t="str">
        <f t="shared" si="0"/>
        <v>是</v>
      </c>
    </row>
    <row r="11" ht="37.5" customHeight="1" spans="1:6">
      <c r="A11" s="346" t="s">
        <v>58</v>
      </c>
      <c r="B11" s="493" t="s">
        <v>59</v>
      </c>
      <c r="C11" s="348">
        <v>879806</v>
      </c>
      <c r="D11" s="348">
        <v>922267</v>
      </c>
      <c r="E11" s="492">
        <f t="shared" si="1"/>
        <v>0.048</v>
      </c>
      <c r="F11" s="256" t="str">
        <f t="shared" si="0"/>
        <v>是</v>
      </c>
    </row>
    <row r="12" ht="37.5" customHeight="1" spans="1:6">
      <c r="A12" s="346" t="s">
        <v>60</v>
      </c>
      <c r="B12" s="493" t="s">
        <v>61</v>
      </c>
      <c r="C12" s="348">
        <v>669396</v>
      </c>
      <c r="D12" s="348">
        <v>703193</v>
      </c>
      <c r="E12" s="492">
        <f t="shared" si="1"/>
        <v>0.05</v>
      </c>
      <c r="F12" s="256" t="str">
        <f t="shared" si="0"/>
        <v>是</v>
      </c>
    </row>
    <row r="13" ht="37.5" customHeight="1" spans="1:6">
      <c r="A13" s="346" t="s">
        <v>62</v>
      </c>
      <c r="B13" s="493" t="s">
        <v>63</v>
      </c>
      <c r="C13" s="348">
        <v>129478</v>
      </c>
      <c r="D13" s="348">
        <v>149490</v>
      </c>
      <c r="E13" s="492">
        <f t="shared" si="1"/>
        <v>0.155</v>
      </c>
      <c r="F13" s="256" t="str">
        <f t="shared" si="0"/>
        <v>是</v>
      </c>
    </row>
    <row r="14" ht="37.5" customHeight="1" spans="1:6">
      <c r="A14" s="346" t="s">
        <v>64</v>
      </c>
      <c r="B14" s="493" t="s">
        <v>65</v>
      </c>
      <c r="C14" s="348">
        <v>280406</v>
      </c>
      <c r="D14" s="348">
        <v>301161</v>
      </c>
      <c r="E14" s="492">
        <f t="shared" si="1"/>
        <v>0.074</v>
      </c>
      <c r="F14" s="256" t="str">
        <f t="shared" si="0"/>
        <v>是</v>
      </c>
    </row>
    <row r="15" ht="37.5" customHeight="1" spans="1:6">
      <c r="A15" s="346" t="s">
        <v>66</v>
      </c>
      <c r="B15" s="493" t="s">
        <v>67</v>
      </c>
      <c r="C15" s="348">
        <v>1093419</v>
      </c>
      <c r="D15" s="348">
        <v>946298</v>
      </c>
      <c r="E15" s="492">
        <f t="shared" si="1"/>
        <v>-0.135</v>
      </c>
      <c r="F15" s="256" t="str">
        <f t="shared" si="0"/>
        <v>是</v>
      </c>
    </row>
    <row r="16" ht="37.5" customHeight="1" spans="1:6">
      <c r="A16" s="346" t="s">
        <v>68</v>
      </c>
      <c r="B16" s="493" t="s">
        <v>69</v>
      </c>
      <c r="C16" s="348">
        <v>93289</v>
      </c>
      <c r="D16" s="348">
        <v>87576</v>
      </c>
      <c r="E16" s="492">
        <f t="shared" si="1"/>
        <v>-0.061</v>
      </c>
      <c r="F16" s="256" t="str">
        <f t="shared" si="0"/>
        <v>是</v>
      </c>
    </row>
    <row r="17" ht="37.5" customHeight="1" spans="1:6">
      <c r="A17" s="346" t="s">
        <v>70</v>
      </c>
      <c r="B17" s="493" t="s">
        <v>71</v>
      </c>
      <c r="C17" s="348">
        <v>63498</v>
      </c>
      <c r="D17" s="348">
        <v>60621</v>
      </c>
      <c r="E17" s="492">
        <f t="shared" si="1"/>
        <v>-0.045</v>
      </c>
      <c r="F17" s="256" t="str">
        <f t="shared" si="0"/>
        <v>是</v>
      </c>
    </row>
    <row r="18" ht="37.5" customHeight="1" spans="1:6">
      <c r="A18" s="346" t="s">
        <v>72</v>
      </c>
      <c r="B18" s="493" t="s">
        <v>73</v>
      </c>
      <c r="C18" s="348">
        <v>13303</v>
      </c>
      <c r="D18" s="348">
        <v>13892</v>
      </c>
      <c r="E18" s="492">
        <f t="shared" si="1"/>
        <v>0.044</v>
      </c>
      <c r="F18" s="256" t="str">
        <f t="shared" si="0"/>
        <v>是</v>
      </c>
    </row>
    <row r="19" ht="37.5" customHeight="1" spans="1:6">
      <c r="A19" s="346" t="s">
        <v>74</v>
      </c>
      <c r="B19" s="493" t="s">
        <v>75</v>
      </c>
      <c r="C19" s="348">
        <v>528</v>
      </c>
      <c r="D19" s="348">
        <v>406</v>
      </c>
      <c r="E19" s="492">
        <f t="shared" si="1"/>
        <v>-0.231</v>
      </c>
      <c r="F19" s="256" t="str">
        <f t="shared" si="0"/>
        <v>是</v>
      </c>
    </row>
    <row r="20" ht="37.5" customHeight="1" spans="1:6">
      <c r="A20" s="346" t="s">
        <v>76</v>
      </c>
      <c r="B20" s="493" t="s">
        <v>77</v>
      </c>
      <c r="C20" s="348">
        <v>0</v>
      </c>
      <c r="D20" s="348">
        <v>0</v>
      </c>
      <c r="E20" s="492">
        <f t="shared" si="1"/>
        <v>0</v>
      </c>
      <c r="F20" s="256" t="str">
        <f t="shared" si="0"/>
        <v>是</v>
      </c>
    </row>
    <row r="21" ht="37.5" customHeight="1" spans="1:6">
      <c r="A21" s="346" t="s">
        <v>78</v>
      </c>
      <c r="B21" s="493" t="s">
        <v>79</v>
      </c>
      <c r="C21" s="348">
        <v>67630</v>
      </c>
      <c r="D21" s="348">
        <v>55134</v>
      </c>
      <c r="E21" s="492">
        <f t="shared" si="1"/>
        <v>-0.185</v>
      </c>
      <c r="F21" s="256" t="str">
        <f t="shared" si="0"/>
        <v>是</v>
      </c>
    </row>
    <row r="22" ht="37.5" customHeight="1" spans="1:6">
      <c r="A22" s="346" t="s">
        <v>80</v>
      </c>
      <c r="B22" s="493" t="s">
        <v>81</v>
      </c>
      <c r="C22" s="348">
        <v>189918</v>
      </c>
      <c r="D22" s="348">
        <v>190598</v>
      </c>
      <c r="E22" s="492">
        <f t="shared" si="1"/>
        <v>0.004</v>
      </c>
      <c r="F22" s="256" t="str">
        <f t="shared" si="0"/>
        <v>是</v>
      </c>
    </row>
    <row r="23" ht="37.5" customHeight="1" spans="1:6">
      <c r="A23" s="346" t="s">
        <v>82</v>
      </c>
      <c r="B23" s="493" t="s">
        <v>83</v>
      </c>
      <c r="C23" s="348">
        <v>8411</v>
      </c>
      <c r="D23" s="348">
        <v>8875</v>
      </c>
      <c r="E23" s="492">
        <f t="shared" si="1"/>
        <v>0.055</v>
      </c>
      <c r="F23" s="256" t="str">
        <f t="shared" si="0"/>
        <v>是</v>
      </c>
    </row>
    <row r="24" ht="37.5" customHeight="1" spans="1:6">
      <c r="A24" s="346" t="s">
        <v>84</v>
      </c>
      <c r="B24" s="493" t="s">
        <v>85</v>
      </c>
      <c r="C24" s="348">
        <v>66902</v>
      </c>
      <c r="D24" s="348">
        <v>61365</v>
      </c>
      <c r="E24" s="492">
        <f t="shared" si="1"/>
        <v>-0.083</v>
      </c>
      <c r="F24" s="256" t="str">
        <f t="shared" si="0"/>
        <v>是</v>
      </c>
    </row>
    <row r="25" ht="37.5" customHeight="1" spans="1:6">
      <c r="A25" s="346" t="s">
        <v>86</v>
      </c>
      <c r="B25" s="493" t="s">
        <v>87</v>
      </c>
      <c r="C25" s="348">
        <v>0</v>
      </c>
      <c r="D25" s="348">
        <v>56000</v>
      </c>
      <c r="E25" s="492">
        <f t="shared" si="1"/>
        <v>0</v>
      </c>
      <c r="F25" s="256" t="str">
        <f t="shared" si="0"/>
        <v>是</v>
      </c>
    </row>
    <row r="26" ht="37.5" customHeight="1" spans="1:6">
      <c r="A26" s="346" t="s">
        <v>88</v>
      </c>
      <c r="B26" s="493" t="s">
        <v>89</v>
      </c>
      <c r="C26" s="348">
        <v>110473</v>
      </c>
      <c r="D26" s="348">
        <v>105037</v>
      </c>
      <c r="E26" s="492">
        <f t="shared" si="1"/>
        <v>-0.049</v>
      </c>
      <c r="F26" s="256" t="str">
        <f t="shared" si="0"/>
        <v>是</v>
      </c>
    </row>
    <row r="27" ht="37.5" customHeight="1" spans="1:6">
      <c r="A27" s="346" t="s">
        <v>90</v>
      </c>
      <c r="B27" s="493" t="s">
        <v>91</v>
      </c>
      <c r="C27" s="348">
        <v>437</v>
      </c>
      <c r="D27" s="348">
        <v>969</v>
      </c>
      <c r="E27" s="492">
        <f t="shared" si="1"/>
        <v>1.217</v>
      </c>
      <c r="F27" s="256" t="str">
        <f t="shared" si="0"/>
        <v>是</v>
      </c>
    </row>
    <row r="28" ht="37.5" customHeight="1" spans="1:6">
      <c r="A28" s="346" t="s">
        <v>92</v>
      </c>
      <c r="B28" s="493" t="s">
        <v>93</v>
      </c>
      <c r="C28" s="348">
        <v>50</v>
      </c>
      <c r="D28" s="348">
        <v>0</v>
      </c>
      <c r="E28" s="492">
        <f t="shared" si="1"/>
        <v>-1</v>
      </c>
      <c r="F28" s="256" t="str">
        <f t="shared" si="0"/>
        <v>是</v>
      </c>
    </row>
    <row r="29" ht="37.5" customHeight="1" spans="1:6">
      <c r="A29" s="346"/>
      <c r="B29" s="493"/>
      <c r="C29" s="348"/>
      <c r="D29" s="348"/>
      <c r="E29" s="492">
        <f t="shared" si="1"/>
        <v>0</v>
      </c>
      <c r="F29" s="256" t="str">
        <f t="shared" si="0"/>
        <v>是</v>
      </c>
    </row>
    <row r="30" s="326" customFormat="1" ht="37.5" customHeight="1" spans="1:6">
      <c r="A30" s="477"/>
      <c r="B30" s="309" t="s">
        <v>94</v>
      </c>
      <c r="C30" s="456">
        <f>SUM(C4:C28)</f>
        <v>5458342</v>
      </c>
      <c r="D30" s="456">
        <f>SUM(D4:D28)</f>
        <v>5512925</v>
      </c>
      <c r="E30" s="494">
        <f t="shared" si="1"/>
        <v>0.01</v>
      </c>
      <c r="F30" s="256" t="str">
        <f t="shared" si="0"/>
        <v>是</v>
      </c>
    </row>
    <row r="31" ht="37.5" customHeight="1" spans="1:6">
      <c r="A31" s="341">
        <v>230</v>
      </c>
      <c r="B31" s="458" t="s">
        <v>95</v>
      </c>
      <c r="C31" s="456">
        <f>SUM(C32:C35)</f>
        <v>352676</v>
      </c>
      <c r="D31" s="456">
        <f>SUM(D32:D35)</f>
        <v>284986</v>
      </c>
      <c r="E31" s="495"/>
      <c r="F31" s="256" t="str">
        <f t="shared" si="0"/>
        <v>是</v>
      </c>
    </row>
    <row r="32" ht="37.5" customHeight="1" spans="1:6">
      <c r="A32" s="459">
        <v>23006</v>
      </c>
      <c r="B32" s="460" t="s">
        <v>96</v>
      </c>
      <c r="C32" s="348">
        <v>242394</v>
      </c>
      <c r="D32" s="348">
        <v>284986</v>
      </c>
      <c r="E32" s="496"/>
      <c r="F32" s="256" t="str">
        <f t="shared" si="0"/>
        <v>是</v>
      </c>
    </row>
    <row r="33" ht="37.5" customHeight="1" spans="1:6">
      <c r="A33" s="459">
        <v>23008</v>
      </c>
      <c r="B33" s="460" t="s">
        <v>97</v>
      </c>
      <c r="C33" s="348">
        <v>91956</v>
      </c>
      <c r="D33" s="348"/>
      <c r="E33" s="496"/>
      <c r="F33" s="256" t="str">
        <f t="shared" si="0"/>
        <v>是</v>
      </c>
    </row>
    <row r="34" ht="37.5" customHeight="1" spans="1:6">
      <c r="A34" s="461">
        <v>23015</v>
      </c>
      <c r="B34" s="460" t="s">
        <v>98</v>
      </c>
      <c r="C34" s="348">
        <v>18326</v>
      </c>
      <c r="D34" s="348"/>
      <c r="E34" s="496"/>
      <c r="F34" s="256" t="str">
        <f t="shared" si="0"/>
        <v>是</v>
      </c>
    </row>
    <row r="35" ht="37.5" hidden="1" customHeight="1" spans="1:6">
      <c r="A35" s="459">
        <v>23016</v>
      </c>
      <c r="B35" s="460" t="s">
        <v>99</v>
      </c>
      <c r="C35" s="348"/>
      <c r="D35" s="348"/>
      <c r="E35" s="496"/>
      <c r="F35" s="256" t="str">
        <f t="shared" si="0"/>
        <v>否</v>
      </c>
    </row>
    <row r="36" s="470" customFormat="1" ht="37.5" customHeight="1" spans="1:6">
      <c r="A36" s="341">
        <v>231</v>
      </c>
      <c r="B36" s="194" t="s">
        <v>100</v>
      </c>
      <c r="C36" s="456">
        <v>444739</v>
      </c>
      <c r="D36" s="456">
        <v>437314</v>
      </c>
      <c r="E36" s="497"/>
      <c r="F36" s="256" t="str">
        <f t="shared" si="0"/>
        <v>是</v>
      </c>
    </row>
    <row r="37" s="470" customFormat="1" ht="37.5" customHeight="1" spans="1:6">
      <c r="A37" s="341">
        <v>23009</v>
      </c>
      <c r="B37" s="463" t="s">
        <v>101</v>
      </c>
      <c r="C37" s="456">
        <v>228531</v>
      </c>
      <c r="D37" s="456"/>
      <c r="E37" s="498"/>
      <c r="F37" s="256" t="str">
        <f t="shared" si="0"/>
        <v>是</v>
      </c>
    </row>
    <row r="38" ht="37.5" customHeight="1" spans="1:6">
      <c r="A38" s="477"/>
      <c r="B38" s="465" t="s">
        <v>102</v>
      </c>
      <c r="C38" s="456">
        <f>C30+C31+C36+C37</f>
        <v>6484288</v>
      </c>
      <c r="D38" s="456">
        <f>D30+D31+D36+D37</f>
        <v>6235225</v>
      </c>
      <c r="E38" s="498"/>
      <c r="F38" s="256" t="str">
        <f t="shared" si="0"/>
        <v>是</v>
      </c>
    </row>
    <row r="39" spans="2:4">
      <c r="B39" s="499"/>
      <c r="D39" s="466"/>
    </row>
    <row r="41" spans="4:4">
      <c r="D41" s="466"/>
    </row>
    <row r="43" spans="4:4">
      <c r="D43" s="466"/>
    </row>
    <row r="44" spans="4:4">
      <c r="D44" s="466"/>
    </row>
    <row r="46" spans="4:4">
      <c r="D46" s="466"/>
    </row>
    <row r="47" spans="4:4">
      <c r="D47" s="466"/>
    </row>
    <row r="48" spans="4:4">
      <c r="D48" s="466"/>
    </row>
    <row r="49" spans="4:4">
      <c r="D49" s="466"/>
    </row>
    <row r="51" spans="4:4">
      <c r="D51" s="466"/>
    </row>
  </sheetData>
  <autoFilter xmlns:etc="http://www.wps.cn/officeDocument/2017/etCustomData" ref="A3:F38" etc:filterBottomFollowUsedRange="0">
    <filterColumn colId="5">
      <customFilters>
        <customFilter operator="equal" val="是"/>
      </customFilters>
    </filterColumn>
    <extLst/>
  </autoFilter>
  <mergeCells count="1">
    <mergeCell ref="B1:E1"/>
  </mergeCells>
  <conditionalFormatting sqref="A34">
    <cfRule type="expression" dxfId="1" priority="1" stopIfTrue="1">
      <formula>"len($A:$A)=3"</formula>
    </cfRule>
  </conditionalFormatting>
  <conditionalFormatting sqref="D37:E37">
    <cfRule type="cellIs" dxfId="2" priority="2" stopIfTrue="1" operator="lessThan">
      <formula>0</formula>
    </cfRule>
    <cfRule type="cellIs" dxfId="0" priority="3" stopIfTrue="1" operator="greaterThan">
      <formula>5</formula>
    </cfRule>
  </conditionalFormatting>
  <conditionalFormatting sqref="F4:F39">
    <cfRule type="cellIs" dxfId="2" priority="12" stopIfTrue="1" operator="lessThan">
      <formula>0</formula>
    </cfRule>
  </conditionalFormatting>
  <conditionalFormatting sqref="E2 E31:E35 E38 D39:E44">
    <cfRule type="cellIs" dxfId="0" priority="28"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E42"/>
  <sheetViews>
    <sheetView showGridLines="0" showZeros="0" workbookViewId="0">
      <selection activeCell="L13" sqref="L13"/>
    </sheetView>
  </sheetViews>
  <sheetFormatPr defaultColWidth="9" defaultRowHeight="14.25" outlineLevelCol="4"/>
  <cols>
    <col min="1" max="1" width="52.5" style="130" customWidth="1"/>
    <col min="2" max="4" width="20.625" style="130" customWidth="1"/>
    <col min="5" max="5" width="5.375" style="130" hidden="1" customWidth="1"/>
    <col min="6" max="16384" width="9" style="130"/>
  </cols>
  <sheetData>
    <row r="1" ht="45" customHeight="1" spans="1:4">
      <c r="A1" s="131" t="s">
        <v>1937</v>
      </c>
      <c r="B1" s="131"/>
      <c r="C1" s="131"/>
      <c r="D1" s="131"/>
    </row>
    <row r="2" s="144" customFormat="1" ht="20.1" customHeight="1" spans="1:4">
      <c r="A2" s="145"/>
      <c r="B2" s="146"/>
      <c r="C2" s="147"/>
      <c r="D2" s="148" t="s">
        <v>1</v>
      </c>
    </row>
    <row r="3" ht="45" customHeight="1" spans="1:5">
      <c r="A3" s="149" t="s">
        <v>1938</v>
      </c>
      <c r="B3" s="76" t="s">
        <v>4</v>
      </c>
      <c r="C3" s="76" t="s">
        <v>5</v>
      </c>
      <c r="D3" s="76" t="s">
        <v>6</v>
      </c>
      <c r="E3" s="144" t="s">
        <v>7</v>
      </c>
    </row>
    <row r="4" ht="36" customHeight="1" spans="1:5">
      <c r="A4" s="150" t="s">
        <v>1939</v>
      </c>
      <c r="B4" s="151"/>
      <c r="C4" s="152"/>
      <c r="D4" s="81" t="str">
        <f t="shared" ref="D4:D14" si="0">IF(B4&gt;0,C4/B4-1,IF(B4&lt;0,-(C4/B4-1),""))</f>
        <v/>
      </c>
      <c r="E4" s="153" t="s">
        <v>1824</v>
      </c>
    </row>
    <row r="5" ht="36" customHeight="1" spans="1:5">
      <c r="A5" s="154" t="s">
        <v>1940</v>
      </c>
      <c r="B5" s="155"/>
      <c r="C5" s="155"/>
      <c r="D5" s="85" t="str">
        <f t="shared" si="0"/>
        <v/>
      </c>
      <c r="E5" s="153" t="str">
        <f t="shared" ref="E4:E38" si="1">IF(A5&lt;&gt;"",IF(SUM(B5:C5)&lt;&gt;0,"是","否"),"是")</f>
        <v>否</v>
      </c>
    </row>
    <row r="6" ht="36" customHeight="1" spans="1:5">
      <c r="A6" s="154" t="s">
        <v>1941</v>
      </c>
      <c r="B6" s="155"/>
      <c r="C6" s="156"/>
      <c r="D6" s="85" t="str">
        <f t="shared" si="0"/>
        <v/>
      </c>
      <c r="E6" s="153" t="str">
        <f t="shared" si="1"/>
        <v>否</v>
      </c>
    </row>
    <row r="7" s="129" customFormat="1" ht="36" customHeight="1" spans="1:5">
      <c r="A7" s="154" t="s">
        <v>1942</v>
      </c>
      <c r="B7" s="155"/>
      <c r="C7" s="156"/>
      <c r="D7" s="85" t="str">
        <f t="shared" si="0"/>
        <v/>
      </c>
      <c r="E7" s="153" t="str">
        <f t="shared" si="1"/>
        <v>否</v>
      </c>
    </row>
    <row r="8" ht="36" customHeight="1" spans="1:5">
      <c r="A8" s="150" t="s">
        <v>1943</v>
      </c>
      <c r="B8" s="114">
        <v>349386</v>
      </c>
      <c r="C8" s="114">
        <v>398460</v>
      </c>
      <c r="D8" s="157">
        <f t="shared" si="0"/>
        <v>0.14</v>
      </c>
      <c r="E8" s="153" t="str">
        <f t="shared" si="1"/>
        <v>是</v>
      </c>
    </row>
    <row r="9" ht="36" customHeight="1" spans="1:5">
      <c r="A9" s="154" t="s">
        <v>1940</v>
      </c>
      <c r="B9" s="125">
        <v>307804</v>
      </c>
      <c r="C9" s="116">
        <v>337848</v>
      </c>
      <c r="D9" s="89">
        <f t="shared" si="0"/>
        <v>0.098</v>
      </c>
      <c r="E9" s="153" t="str">
        <f t="shared" si="1"/>
        <v>是</v>
      </c>
    </row>
    <row r="10" ht="36" customHeight="1" spans="1:5">
      <c r="A10" s="154" t="s">
        <v>1941</v>
      </c>
      <c r="B10" s="125">
        <v>7643</v>
      </c>
      <c r="C10" s="116">
        <v>12665</v>
      </c>
      <c r="D10" s="89">
        <f t="shared" si="0"/>
        <v>0.657</v>
      </c>
      <c r="E10" s="153" t="str">
        <f t="shared" si="1"/>
        <v>是</v>
      </c>
    </row>
    <row r="11" ht="36" customHeight="1" spans="1:5">
      <c r="A11" s="154" t="s">
        <v>1942</v>
      </c>
      <c r="B11" s="125">
        <v>27497</v>
      </c>
      <c r="C11" s="116">
        <v>42006</v>
      </c>
      <c r="D11" s="89">
        <f t="shared" si="0"/>
        <v>0.528</v>
      </c>
      <c r="E11" s="153" t="str">
        <f t="shared" si="1"/>
        <v>是</v>
      </c>
    </row>
    <row r="12" ht="36" customHeight="1" spans="1:5">
      <c r="A12" s="150" t="s">
        <v>1944</v>
      </c>
      <c r="B12" s="151"/>
      <c r="C12" s="152"/>
      <c r="D12" s="95" t="str">
        <f t="shared" si="0"/>
        <v/>
      </c>
      <c r="E12" s="153" t="s">
        <v>1824</v>
      </c>
    </row>
    <row r="13" ht="36" customHeight="1" spans="1:5">
      <c r="A13" s="154" t="s">
        <v>1940</v>
      </c>
      <c r="B13" s="155"/>
      <c r="C13" s="156"/>
      <c r="D13" s="85" t="str">
        <f t="shared" si="0"/>
        <v/>
      </c>
      <c r="E13" s="153" t="str">
        <f t="shared" si="1"/>
        <v>否</v>
      </c>
    </row>
    <row r="14" ht="36" customHeight="1" spans="1:5">
      <c r="A14" s="154" t="s">
        <v>1941</v>
      </c>
      <c r="B14" s="155"/>
      <c r="C14" s="156"/>
      <c r="D14" s="85" t="str">
        <f t="shared" si="0"/>
        <v/>
      </c>
      <c r="E14" s="153" t="str">
        <f t="shared" si="1"/>
        <v>否</v>
      </c>
    </row>
    <row r="15" ht="36" customHeight="1" spans="1:5">
      <c r="A15" s="154" t="s">
        <v>1942</v>
      </c>
      <c r="B15" s="155">
        <v>0</v>
      </c>
      <c r="C15" s="156"/>
      <c r="D15" s="85" t="str">
        <f t="shared" ref="D15:D38" si="2">IF(B15&gt;0,C15/B15-1,IF(B15&lt;0,-(C15/B15-1),""))</f>
        <v/>
      </c>
      <c r="E15" s="153" t="str">
        <f t="shared" si="1"/>
        <v>否</v>
      </c>
    </row>
    <row r="16" ht="36" customHeight="1" spans="1:5">
      <c r="A16" s="150" t="s">
        <v>1945</v>
      </c>
      <c r="B16" s="124">
        <v>320046</v>
      </c>
      <c r="C16" s="114">
        <v>350709</v>
      </c>
      <c r="D16" s="87">
        <f t="shared" si="2"/>
        <v>0.096</v>
      </c>
      <c r="E16" s="153" t="str">
        <f t="shared" si="1"/>
        <v>是</v>
      </c>
    </row>
    <row r="17" ht="36" customHeight="1" spans="1:5">
      <c r="A17" s="154" t="s">
        <v>1940</v>
      </c>
      <c r="B17" s="116">
        <v>306461</v>
      </c>
      <c r="C17" s="116">
        <v>336659</v>
      </c>
      <c r="D17" s="89">
        <f t="shared" si="2"/>
        <v>0.099</v>
      </c>
      <c r="E17" s="153" t="str">
        <f t="shared" si="1"/>
        <v>是</v>
      </c>
    </row>
    <row r="18" ht="36" customHeight="1" spans="1:5">
      <c r="A18" s="154" t="s">
        <v>1941</v>
      </c>
      <c r="B18" s="116">
        <v>10889</v>
      </c>
      <c r="C18" s="116">
        <v>12000</v>
      </c>
      <c r="D18" s="89">
        <f t="shared" si="2"/>
        <v>0.102</v>
      </c>
      <c r="E18" s="153" t="str">
        <f t="shared" si="1"/>
        <v>是</v>
      </c>
    </row>
    <row r="19" ht="36" customHeight="1" spans="1:5">
      <c r="A19" s="154" t="s">
        <v>1942</v>
      </c>
      <c r="B19" s="116">
        <v>152</v>
      </c>
      <c r="C19" s="116">
        <v>50</v>
      </c>
      <c r="D19" s="89">
        <f t="shared" si="2"/>
        <v>-0.671</v>
      </c>
      <c r="E19" s="153" t="str">
        <f t="shared" si="1"/>
        <v>是</v>
      </c>
    </row>
    <row r="20" ht="36" customHeight="1" spans="1:5">
      <c r="A20" s="150" t="s">
        <v>1946</v>
      </c>
      <c r="B20" s="151"/>
      <c r="C20" s="152"/>
      <c r="D20" s="95" t="str">
        <f t="shared" si="2"/>
        <v/>
      </c>
      <c r="E20" s="153" t="s">
        <v>1824</v>
      </c>
    </row>
    <row r="21" ht="36" customHeight="1" spans="1:5">
      <c r="A21" s="154" t="s">
        <v>1940</v>
      </c>
      <c r="B21" s="155"/>
      <c r="C21" s="152"/>
      <c r="D21" s="85" t="str">
        <f t="shared" si="2"/>
        <v/>
      </c>
      <c r="E21" s="153" t="str">
        <f t="shared" si="1"/>
        <v>否</v>
      </c>
    </row>
    <row r="22" ht="36" customHeight="1" spans="1:5">
      <c r="A22" s="154" t="s">
        <v>1941</v>
      </c>
      <c r="B22" s="155"/>
      <c r="C22" s="155"/>
      <c r="D22" s="85" t="str">
        <f t="shared" si="2"/>
        <v/>
      </c>
      <c r="E22" s="153" t="str">
        <f t="shared" si="1"/>
        <v>否</v>
      </c>
    </row>
    <row r="23" ht="36" customHeight="1" spans="1:5">
      <c r="A23" s="154" t="s">
        <v>1942</v>
      </c>
      <c r="B23" s="155"/>
      <c r="C23" s="156"/>
      <c r="D23" s="158" t="str">
        <f t="shared" si="2"/>
        <v/>
      </c>
      <c r="E23" s="153" t="str">
        <f t="shared" si="1"/>
        <v>否</v>
      </c>
    </row>
    <row r="24" ht="36" customHeight="1" spans="1:5">
      <c r="A24" s="150" t="s">
        <v>1947</v>
      </c>
      <c r="B24" s="124">
        <v>273351</v>
      </c>
      <c r="C24" s="114">
        <v>295301</v>
      </c>
      <c r="D24" s="87">
        <f t="shared" si="2"/>
        <v>0.08</v>
      </c>
      <c r="E24" s="153" t="str">
        <f t="shared" si="1"/>
        <v>是</v>
      </c>
    </row>
    <row r="25" ht="36" customHeight="1" spans="1:5">
      <c r="A25" s="154" t="s">
        <v>1940</v>
      </c>
      <c r="B25" s="116">
        <v>74299</v>
      </c>
      <c r="C25" s="116">
        <v>80949</v>
      </c>
      <c r="D25" s="89">
        <f t="shared" si="2"/>
        <v>0.09</v>
      </c>
      <c r="E25" s="153" t="str">
        <f t="shared" si="1"/>
        <v>是</v>
      </c>
    </row>
    <row r="26" ht="36" customHeight="1" spans="1:5">
      <c r="A26" s="154" t="s">
        <v>1941</v>
      </c>
      <c r="B26" s="116">
        <v>4378</v>
      </c>
      <c r="C26" s="116">
        <v>11371</v>
      </c>
      <c r="D26" s="89">
        <f t="shared" si="2"/>
        <v>1.597</v>
      </c>
      <c r="E26" s="153" t="str">
        <f t="shared" si="1"/>
        <v>是</v>
      </c>
    </row>
    <row r="27" ht="36" customHeight="1" spans="1:5">
      <c r="A27" s="154" t="s">
        <v>1942</v>
      </c>
      <c r="B27" s="116">
        <v>163833</v>
      </c>
      <c r="C27" s="116">
        <v>187248</v>
      </c>
      <c r="D27" s="89">
        <f t="shared" si="2"/>
        <v>0.143</v>
      </c>
      <c r="E27" s="153" t="str">
        <f t="shared" si="1"/>
        <v>是</v>
      </c>
    </row>
    <row r="28" ht="36" customHeight="1" spans="1:5">
      <c r="A28" s="150" t="s">
        <v>1948</v>
      </c>
      <c r="B28" s="124">
        <v>585938</v>
      </c>
      <c r="C28" s="114">
        <v>605714</v>
      </c>
      <c r="D28" s="87">
        <f t="shared" si="2"/>
        <v>0.034</v>
      </c>
      <c r="E28" s="153" t="str">
        <f t="shared" si="1"/>
        <v>是</v>
      </c>
    </row>
    <row r="29" ht="36" customHeight="1" spans="1:5">
      <c r="A29" s="154" t="s">
        <v>1940</v>
      </c>
      <c r="B29" s="116">
        <v>214952</v>
      </c>
      <c r="C29" s="116">
        <v>226104</v>
      </c>
      <c r="D29" s="89">
        <f t="shared" si="2"/>
        <v>0.052</v>
      </c>
      <c r="E29" s="153" t="str">
        <f t="shared" si="1"/>
        <v>是</v>
      </c>
    </row>
    <row r="30" ht="36" customHeight="1" spans="1:5">
      <c r="A30" s="154" t="s">
        <v>1941</v>
      </c>
      <c r="B30" s="116">
        <v>2960</v>
      </c>
      <c r="C30" s="116">
        <v>2100</v>
      </c>
      <c r="D30" s="89">
        <f t="shared" si="2"/>
        <v>-0.291</v>
      </c>
      <c r="E30" s="153" t="str">
        <f t="shared" si="1"/>
        <v>是</v>
      </c>
    </row>
    <row r="31" ht="36" customHeight="1" spans="1:5">
      <c r="A31" s="154" t="s">
        <v>1942</v>
      </c>
      <c r="B31" s="116">
        <v>363488</v>
      </c>
      <c r="C31" s="116">
        <v>376910</v>
      </c>
      <c r="D31" s="89">
        <f t="shared" si="2"/>
        <v>0.037</v>
      </c>
      <c r="E31" s="153" t="str">
        <f t="shared" si="1"/>
        <v>是</v>
      </c>
    </row>
    <row r="32" ht="36" customHeight="1" spans="1:5">
      <c r="A32" s="99" t="s">
        <v>1949</v>
      </c>
      <c r="B32" s="126">
        <v>1528721</v>
      </c>
      <c r="C32" s="114">
        <v>1650184</v>
      </c>
      <c r="D32" s="87">
        <f t="shared" si="2"/>
        <v>0.079</v>
      </c>
      <c r="E32" s="153" t="str">
        <f t="shared" si="1"/>
        <v>是</v>
      </c>
    </row>
    <row r="33" ht="36" customHeight="1" spans="1:5">
      <c r="A33" s="154" t="s">
        <v>1950</v>
      </c>
      <c r="B33" s="127">
        <v>903516</v>
      </c>
      <c r="C33" s="127">
        <v>981560</v>
      </c>
      <c r="D33" s="89">
        <f t="shared" si="2"/>
        <v>0.086</v>
      </c>
      <c r="E33" s="153" t="str">
        <f t="shared" si="1"/>
        <v>是</v>
      </c>
    </row>
    <row r="34" ht="36" customHeight="1" spans="1:5">
      <c r="A34" s="154" t="s">
        <v>1951</v>
      </c>
      <c r="B34" s="127">
        <v>25870</v>
      </c>
      <c r="C34" s="127">
        <v>38136</v>
      </c>
      <c r="D34" s="89">
        <f t="shared" si="2"/>
        <v>0.474</v>
      </c>
      <c r="E34" s="153" t="str">
        <f t="shared" si="1"/>
        <v>是</v>
      </c>
    </row>
    <row r="35" ht="36" customHeight="1" spans="1:5">
      <c r="A35" s="154" t="s">
        <v>1952</v>
      </c>
      <c r="B35" s="127">
        <v>554970</v>
      </c>
      <c r="C35" s="127">
        <v>606214</v>
      </c>
      <c r="D35" s="89">
        <f t="shared" si="2"/>
        <v>0.092</v>
      </c>
      <c r="E35" s="153" t="str">
        <f t="shared" si="1"/>
        <v>是</v>
      </c>
    </row>
    <row r="36" ht="36" customHeight="1" spans="1:5">
      <c r="A36" s="103" t="s">
        <v>1953</v>
      </c>
      <c r="B36" s="151"/>
      <c r="C36" s="151"/>
      <c r="D36" s="95" t="str">
        <f t="shared" si="2"/>
        <v/>
      </c>
      <c r="E36" s="153" t="str">
        <f t="shared" si="1"/>
        <v>否</v>
      </c>
    </row>
    <row r="37" ht="36" customHeight="1" spans="1:5">
      <c r="A37" s="159" t="s">
        <v>1954</v>
      </c>
      <c r="B37" s="151"/>
      <c r="C37" s="152"/>
      <c r="D37" s="95" t="str">
        <f t="shared" si="2"/>
        <v/>
      </c>
      <c r="E37" s="153" t="str">
        <f t="shared" si="1"/>
        <v>否</v>
      </c>
    </row>
    <row r="38" ht="36" customHeight="1" spans="1:5">
      <c r="A38" s="99" t="s">
        <v>1955</v>
      </c>
      <c r="B38" s="126">
        <v>1528721</v>
      </c>
      <c r="C38" s="114">
        <v>1650184</v>
      </c>
      <c r="D38" s="87">
        <f t="shared" si="2"/>
        <v>0.079</v>
      </c>
      <c r="E38" s="153" t="str">
        <f t="shared" si="1"/>
        <v>是</v>
      </c>
    </row>
    <row r="39" spans="2:3">
      <c r="B39" s="143"/>
      <c r="C39" s="143"/>
    </row>
    <row r="40" spans="2:3">
      <c r="B40" s="143"/>
      <c r="C40" s="143"/>
    </row>
    <row r="41" spans="2:3">
      <c r="B41" s="143"/>
      <c r="C41" s="143"/>
    </row>
    <row r="42" spans="2:3">
      <c r="B42" s="143"/>
      <c r="C42" s="143"/>
    </row>
  </sheetData>
  <mergeCells count="1">
    <mergeCell ref="A1:D1"/>
  </mergeCells>
  <conditionalFormatting sqref="D36">
    <cfRule type="cellIs" dxfId="3" priority="1" stopIfTrue="1" operator="lessThanOrEqual">
      <formula>-1</formula>
    </cfRule>
  </conditionalFormatting>
  <conditionalFormatting sqref="E4:E38">
    <cfRule type="cellIs" dxfId="3" priority="4" stopIfTrue="1" operator="lessThanOrEqual">
      <formula>-1</formula>
    </cfRule>
  </conditionalFormatting>
  <conditionalFormatting sqref="D5:D22 C17:C19 C25 C29:C31 D24:D31 C23 C6:C7 C9:C11 C13:C15 D37">
    <cfRule type="cellIs" dxfId="3" priority="3" stopIfTrue="1" operator="lessThanOrEqual">
      <formula>-1</formula>
    </cfRule>
  </conditionalFormatting>
  <conditionalFormatting sqref="E5:E11 E13:E19 E21:E38">
    <cfRule type="cellIs" dxfId="3" priority="2"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E26"/>
  <sheetViews>
    <sheetView showGridLines="0" showZeros="0" workbookViewId="0">
      <pane ySplit="3" topLeftCell="A4" activePane="bottomLeft" state="frozen"/>
      <selection/>
      <selection pane="bottomLeft" activeCell="D22" sqref="D22"/>
    </sheetView>
  </sheetViews>
  <sheetFormatPr defaultColWidth="9" defaultRowHeight="14.25" outlineLevelCol="4"/>
  <cols>
    <col min="1" max="1" width="45.625" style="130" customWidth="1"/>
    <col min="2" max="4" width="20.625" style="130" customWidth="1"/>
    <col min="5" max="5" width="12.75" style="130" hidden="1" customWidth="1"/>
    <col min="6" max="16384" width="9" style="130"/>
  </cols>
  <sheetData>
    <row r="1" ht="45" customHeight="1" spans="1:4">
      <c r="A1" s="131" t="s">
        <v>1956</v>
      </c>
      <c r="B1" s="131"/>
      <c r="C1" s="131"/>
      <c r="D1" s="131"/>
    </row>
    <row r="2" ht="20.1" customHeight="1" spans="1:4">
      <c r="A2" s="132"/>
      <c r="B2" s="133"/>
      <c r="C2" s="134"/>
      <c r="D2" s="135" t="s">
        <v>1957</v>
      </c>
    </row>
    <row r="3" ht="45" customHeight="1" spans="1:5">
      <c r="A3" s="75" t="s">
        <v>1108</v>
      </c>
      <c r="B3" s="76" t="s">
        <v>4</v>
      </c>
      <c r="C3" s="76" t="s">
        <v>5</v>
      </c>
      <c r="D3" s="76" t="s">
        <v>6</v>
      </c>
      <c r="E3" s="136" t="s">
        <v>7</v>
      </c>
    </row>
    <row r="4" ht="36" customHeight="1" spans="1:5">
      <c r="A4" s="78" t="s">
        <v>1958</v>
      </c>
      <c r="B4" s="102"/>
      <c r="C4" s="102"/>
      <c r="D4" s="81"/>
      <c r="E4" s="137" t="str">
        <f t="shared" ref="E4:E22" si="0">IF(A4&lt;&gt;"",IF(SUM(B4:C4)&lt;&gt;0,"是","否"),"是")</f>
        <v>否</v>
      </c>
    </row>
    <row r="5" ht="36" customHeight="1" spans="1:5">
      <c r="A5" s="82" t="s">
        <v>1959</v>
      </c>
      <c r="B5" s="121"/>
      <c r="C5" s="121"/>
      <c r="D5" s="138"/>
      <c r="E5" s="137" t="str">
        <f t="shared" si="0"/>
        <v>否</v>
      </c>
    </row>
    <row r="6" ht="36" customHeight="1" spans="1:5">
      <c r="A6" s="139" t="s">
        <v>1960</v>
      </c>
      <c r="B6" s="86">
        <v>352561</v>
      </c>
      <c r="C6" s="86">
        <v>384432</v>
      </c>
      <c r="D6" s="87">
        <v>0.09</v>
      </c>
      <c r="E6" s="137" t="str">
        <f t="shared" si="0"/>
        <v>是</v>
      </c>
    </row>
    <row r="7" ht="36" customHeight="1" spans="1:5">
      <c r="A7" s="82" t="s">
        <v>1959</v>
      </c>
      <c r="B7" s="88">
        <v>350682</v>
      </c>
      <c r="C7" s="88">
        <v>382720</v>
      </c>
      <c r="D7" s="89">
        <v>0.091</v>
      </c>
      <c r="E7" s="137" t="str">
        <f t="shared" si="0"/>
        <v>是</v>
      </c>
    </row>
    <row r="8" s="129" customFormat="1" ht="36" customHeight="1" spans="1:5">
      <c r="A8" s="78" t="s">
        <v>1961</v>
      </c>
      <c r="B8" s="102"/>
      <c r="C8" s="102"/>
      <c r="D8" s="140"/>
      <c r="E8" s="137" t="str">
        <f t="shared" si="0"/>
        <v>否</v>
      </c>
    </row>
    <row r="9" s="129" customFormat="1" ht="36" customHeight="1" spans="1:5">
      <c r="A9" s="82" t="s">
        <v>1959</v>
      </c>
      <c r="B9" s="121"/>
      <c r="C9" s="141"/>
      <c r="D9" s="138"/>
      <c r="E9" s="137" t="str">
        <f t="shared" si="0"/>
        <v>否</v>
      </c>
    </row>
    <row r="10" s="129" customFormat="1" ht="36" customHeight="1" spans="1:5">
      <c r="A10" s="78" t="s">
        <v>1962</v>
      </c>
      <c r="B10" s="86">
        <v>284360</v>
      </c>
      <c r="C10" s="94">
        <v>335497</v>
      </c>
      <c r="D10" s="87">
        <v>0.18</v>
      </c>
      <c r="E10" s="137" t="str">
        <f t="shared" si="0"/>
        <v>是</v>
      </c>
    </row>
    <row r="11" s="129" customFormat="1" ht="36" customHeight="1" spans="1:5">
      <c r="A11" s="82" t="s">
        <v>1959</v>
      </c>
      <c r="B11" s="88">
        <v>279175</v>
      </c>
      <c r="C11" s="88">
        <v>334096</v>
      </c>
      <c r="D11" s="89">
        <v>0.197</v>
      </c>
      <c r="E11" s="137" t="str">
        <f t="shared" si="0"/>
        <v>是</v>
      </c>
    </row>
    <row r="12" s="129" customFormat="1" ht="36" customHeight="1" spans="1:5">
      <c r="A12" s="78" t="s">
        <v>1963</v>
      </c>
      <c r="B12" s="102"/>
      <c r="C12" s="102"/>
      <c r="D12" s="140"/>
      <c r="E12" s="137" t="str">
        <f t="shared" si="0"/>
        <v>否</v>
      </c>
    </row>
    <row r="13" s="129" customFormat="1" ht="36" customHeight="1" spans="1:5">
      <c r="A13" s="82" t="s">
        <v>1959</v>
      </c>
      <c r="B13" s="121"/>
      <c r="C13" s="96"/>
      <c r="D13" s="138"/>
      <c r="E13" s="137" t="str">
        <f t="shared" si="0"/>
        <v>否</v>
      </c>
    </row>
    <row r="14" s="129" customFormat="1" ht="36" customHeight="1" spans="1:5">
      <c r="A14" s="78" t="s">
        <v>1964</v>
      </c>
      <c r="B14" s="86">
        <v>183567</v>
      </c>
      <c r="C14" s="94">
        <v>208679</v>
      </c>
      <c r="D14" s="87">
        <v>0.137</v>
      </c>
      <c r="E14" s="137" t="str">
        <f t="shared" si="0"/>
        <v>是</v>
      </c>
    </row>
    <row r="15" ht="36" customHeight="1" spans="1:5">
      <c r="A15" s="82" t="s">
        <v>1959</v>
      </c>
      <c r="B15" s="88">
        <v>151144</v>
      </c>
      <c r="C15" s="88">
        <v>171944</v>
      </c>
      <c r="D15" s="89">
        <v>0.138</v>
      </c>
      <c r="E15" s="137" t="str">
        <f t="shared" si="0"/>
        <v>是</v>
      </c>
    </row>
    <row r="16" ht="36" customHeight="1" spans="1:5">
      <c r="A16" s="78" t="s">
        <v>1965</v>
      </c>
      <c r="B16" s="86">
        <v>581113</v>
      </c>
      <c r="C16" s="94">
        <v>592416</v>
      </c>
      <c r="D16" s="87">
        <v>0.019</v>
      </c>
      <c r="E16" s="137" t="str">
        <f t="shared" si="0"/>
        <v>是</v>
      </c>
    </row>
    <row r="17" ht="36" customHeight="1" spans="1:5">
      <c r="A17" s="82" t="s">
        <v>1959</v>
      </c>
      <c r="B17" s="88">
        <v>500991</v>
      </c>
      <c r="C17" s="88">
        <v>527765</v>
      </c>
      <c r="D17" s="89">
        <v>0.053</v>
      </c>
      <c r="E17" s="137" t="str">
        <f t="shared" si="0"/>
        <v>是</v>
      </c>
    </row>
    <row r="18" ht="36" customHeight="1" spans="1:5">
      <c r="A18" s="99" t="s">
        <v>1966</v>
      </c>
      <c r="B18" s="86">
        <v>1401601</v>
      </c>
      <c r="C18" s="86">
        <v>1521025</v>
      </c>
      <c r="D18" s="87">
        <v>0.085</v>
      </c>
      <c r="E18" s="137" t="str">
        <f t="shared" si="0"/>
        <v>是</v>
      </c>
    </row>
    <row r="19" ht="36" customHeight="1" spans="1:5">
      <c r="A19" s="82" t="s">
        <v>1967</v>
      </c>
      <c r="B19" s="100">
        <v>1362112</v>
      </c>
      <c r="C19" s="100">
        <v>1582070</v>
      </c>
      <c r="D19" s="89">
        <v>0.161</v>
      </c>
      <c r="E19" s="137" t="str">
        <f t="shared" si="0"/>
        <v>是</v>
      </c>
    </row>
    <row r="20" ht="36" customHeight="1" spans="1:5">
      <c r="A20" s="142" t="s">
        <v>1968</v>
      </c>
      <c r="B20" s="102"/>
      <c r="C20" s="102"/>
      <c r="D20" s="140"/>
      <c r="E20" s="137" t="str">
        <f t="shared" si="0"/>
        <v>否</v>
      </c>
    </row>
    <row r="21" ht="36" customHeight="1" spans="1:5">
      <c r="A21" s="103" t="s">
        <v>1969</v>
      </c>
      <c r="B21" s="102"/>
      <c r="C21" s="102"/>
      <c r="D21" s="140"/>
      <c r="E21" s="137" t="str">
        <f t="shared" si="0"/>
        <v>否</v>
      </c>
    </row>
    <row r="22" ht="36" customHeight="1" spans="1:5">
      <c r="A22" s="99" t="s">
        <v>1970</v>
      </c>
      <c r="B22" s="86">
        <v>1401601</v>
      </c>
      <c r="C22" s="86">
        <v>1521024</v>
      </c>
      <c r="D22" s="87">
        <v>0.085</v>
      </c>
      <c r="E22" s="137" t="str">
        <f t="shared" si="0"/>
        <v>是</v>
      </c>
    </row>
    <row r="23" spans="2:3">
      <c r="B23" s="143"/>
      <c r="C23" s="143"/>
    </row>
    <row r="24" spans="2:3">
      <c r="B24" s="143"/>
      <c r="C24" s="143"/>
    </row>
    <row r="25" spans="2:3">
      <c r="B25" s="143"/>
      <c r="C25" s="143"/>
    </row>
    <row r="26" spans="2:3">
      <c r="B26" s="143"/>
      <c r="C26" s="143"/>
    </row>
  </sheetData>
  <mergeCells count="1">
    <mergeCell ref="A1:D1"/>
  </mergeCells>
  <conditionalFormatting sqref="E4:E22">
    <cfRule type="cellIs" dxfId="3"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E42"/>
  <sheetViews>
    <sheetView showGridLines="0" showZeros="0" workbookViewId="0">
      <pane ySplit="3" topLeftCell="A20" activePane="bottomLeft" state="frozen"/>
      <selection/>
      <selection pane="bottomLeft" activeCell="A1" sqref="A1:D1"/>
    </sheetView>
  </sheetViews>
  <sheetFormatPr defaultColWidth="9" defaultRowHeight="14.25" outlineLevelCol="4"/>
  <cols>
    <col min="1" max="1" width="46.125" style="106" customWidth="1"/>
    <col min="2" max="4" width="20.625" style="106" customWidth="1"/>
    <col min="5" max="5" width="5" style="106" hidden="1" customWidth="1"/>
    <col min="6" max="16384" width="9" style="106"/>
  </cols>
  <sheetData>
    <row r="1" ht="45" customHeight="1" spans="1:4">
      <c r="A1" s="107" t="s">
        <v>1971</v>
      </c>
      <c r="B1" s="107"/>
      <c r="C1" s="107"/>
      <c r="D1" s="107"/>
    </row>
    <row r="2" ht="20.1" customHeight="1" spans="1:4">
      <c r="A2" s="108"/>
      <c r="B2" s="109"/>
      <c r="C2" s="110"/>
      <c r="D2" s="111" t="s">
        <v>1</v>
      </c>
    </row>
    <row r="3" ht="45" customHeight="1" spans="1:5">
      <c r="A3" s="112" t="s">
        <v>1938</v>
      </c>
      <c r="B3" s="76" t="s">
        <v>4</v>
      </c>
      <c r="C3" s="76" t="s">
        <v>5</v>
      </c>
      <c r="D3" s="76" t="s">
        <v>6</v>
      </c>
      <c r="E3" s="77" t="s">
        <v>7</v>
      </c>
    </row>
    <row r="4" ht="36" customHeight="1" spans="1:5">
      <c r="A4" s="113" t="s">
        <v>1939</v>
      </c>
      <c r="B4" s="114"/>
      <c r="C4" s="114"/>
      <c r="D4" s="87"/>
      <c r="E4" s="77" t="str">
        <f t="shared" ref="E4:E38" si="0">IF(A4&lt;&gt;"",IF(SUM(B4:C4)&lt;&gt;0,"是","否"),"是")</f>
        <v>否</v>
      </c>
    </row>
    <row r="5" ht="36" customHeight="1" spans="1:5">
      <c r="A5" s="115" t="s">
        <v>1940</v>
      </c>
      <c r="B5" s="116"/>
      <c r="C5" s="116"/>
      <c r="D5" s="89"/>
      <c r="E5" s="77" t="str">
        <f t="shared" si="0"/>
        <v>否</v>
      </c>
    </row>
    <row r="6" ht="36" customHeight="1" spans="1:5">
      <c r="A6" s="115" t="s">
        <v>1941</v>
      </c>
      <c r="B6" s="116"/>
      <c r="C6" s="116"/>
      <c r="D6" s="89"/>
      <c r="E6" s="77" t="str">
        <f t="shared" si="0"/>
        <v>否</v>
      </c>
    </row>
    <row r="7" s="105" customFormat="1" ht="36" customHeight="1" spans="1:5">
      <c r="A7" s="115" t="s">
        <v>1942</v>
      </c>
      <c r="B7" s="116"/>
      <c r="C7" s="116"/>
      <c r="D7" s="89"/>
      <c r="E7" s="77" t="str">
        <f t="shared" si="0"/>
        <v>否</v>
      </c>
    </row>
    <row r="8" s="105" customFormat="1" ht="36" customHeight="1" spans="1:5">
      <c r="A8" s="117" t="s">
        <v>1943</v>
      </c>
      <c r="B8" s="114">
        <v>42661</v>
      </c>
      <c r="C8" s="114">
        <v>53951</v>
      </c>
      <c r="D8" s="87">
        <v>0.265</v>
      </c>
      <c r="E8" s="77" t="str">
        <f t="shared" si="0"/>
        <v>是</v>
      </c>
    </row>
    <row r="9" s="105" customFormat="1" ht="36" customHeight="1" spans="1:5">
      <c r="A9" s="115" t="s">
        <v>1940</v>
      </c>
      <c r="B9" s="116">
        <v>37353</v>
      </c>
      <c r="C9" s="116">
        <v>37202</v>
      </c>
      <c r="D9" s="89">
        <v>-0.004</v>
      </c>
      <c r="E9" s="77" t="str">
        <f t="shared" si="0"/>
        <v>是</v>
      </c>
    </row>
    <row r="10" s="105" customFormat="1" ht="36" customHeight="1" spans="1:5">
      <c r="A10" s="115" t="s">
        <v>1941</v>
      </c>
      <c r="B10" s="116">
        <v>339</v>
      </c>
      <c r="C10" s="116">
        <v>61</v>
      </c>
      <c r="D10" s="89">
        <v>-0.82</v>
      </c>
      <c r="E10" s="77" t="str">
        <f t="shared" si="0"/>
        <v>是</v>
      </c>
    </row>
    <row r="11" s="105" customFormat="1" ht="36" customHeight="1" spans="1:5">
      <c r="A11" s="115" t="s">
        <v>1942</v>
      </c>
      <c r="B11" s="116">
        <v>4288</v>
      </c>
      <c r="C11" s="116">
        <v>16288</v>
      </c>
      <c r="D11" s="89">
        <v>2.799</v>
      </c>
      <c r="E11" s="77" t="str">
        <f t="shared" si="0"/>
        <v>是</v>
      </c>
    </row>
    <row r="12" s="105" customFormat="1" ht="36" customHeight="1" spans="1:5">
      <c r="A12" s="113" t="s">
        <v>1944</v>
      </c>
      <c r="B12" s="118"/>
      <c r="C12" s="118"/>
      <c r="D12" s="119"/>
      <c r="E12" s="77" t="str">
        <f t="shared" si="0"/>
        <v>否</v>
      </c>
    </row>
    <row r="13" ht="36" customHeight="1" spans="1:5">
      <c r="A13" s="115" t="s">
        <v>1940</v>
      </c>
      <c r="B13" s="120"/>
      <c r="C13" s="121"/>
      <c r="D13" s="122" t="str">
        <f>IF(B13&gt;0,C13/B13-1,IF(B13&lt;0,-(C13/B13-1),""))</f>
        <v/>
      </c>
      <c r="E13" s="77" t="str">
        <f t="shared" si="0"/>
        <v>否</v>
      </c>
    </row>
    <row r="14" ht="36" customHeight="1" spans="1:5">
      <c r="A14" s="115" t="s">
        <v>1941</v>
      </c>
      <c r="B14" s="120"/>
      <c r="C14" s="120"/>
      <c r="D14" s="123"/>
      <c r="E14" s="77" t="str">
        <f t="shared" si="0"/>
        <v>否</v>
      </c>
    </row>
    <row r="15" ht="36" customHeight="1" spans="1:5">
      <c r="A15" s="115" t="s">
        <v>1942</v>
      </c>
      <c r="B15" s="120"/>
      <c r="C15" s="121"/>
      <c r="D15" s="122" t="str">
        <f>IF(B15&gt;0,C15/B15-1,IF(B15&lt;0,-(C15/B15-1),""))</f>
        <v/>
      </c>
      <c r="E15" s="77" t="str">
        <f t="shared" si="0"/>
        <v>否</v>
      </c>
    </row>
    <row r="16" ht="36" customHeight="1" spans="1:5">
      <c r="A16" s="113" t="s">
        <v>1945</v>
      </c>
      <c r="B16" s="124">
        <v>320046</v>
      </c>
      <c r="C16" s="124">
        <v>350709</v>
      </c>
      <c r="D16" s="87">
        <v>0.096</v>
      </c>
      <c r="E16" s="77" t="str">
        <f t="shared" si="0"/>
        <v>是</v>
      </c>
    </row>
    <row r="17" ht="36" customHeight="1" spans="1:5">
      <c r="A17" s="115" t="s">
        <v>1940</v>
      </c>
      <c r="B17" s="116">
        <v>306461</v>
      </c>
      <c r="C17" s="125">
        <v>336659</v>
      </c>
      <c r="D17" s="89">
        <v>0.099</v>
      </c>
      <c r="E17" s="77" t="str">
        <f t="shared" si="0"/>
        <v>是</v>
      </c>
    </row>
    <row r="18" ht="36" customHeight="1" spans="1:5">
      <c r="A18" s="115" t="s">
        <v>1941</v>
      </c>
      <c r="B18" s="116">
        <v>10889</v>
      </c>
      <c r="C18" s="125">
        <v>12000</v>
      </c>
      <c r="D18" s="89">
        <v>0.102</v>
      </c>
      <c r="E18" s="77" t="str">
        <f t="shared" si="0"/>
        <v>是</v>
      </c>
    </row>
    <row r="19" ht="36" customHeight="1" spans="1:5">
      <c r="A19" s="115" t="s">
        <v>1942</v>
      </c>
      <c r="B19" s="116">
        <v>152</v>
      </c>
      <c r="C19" s="125">
        <v>50</v>
      </c>
      <c r="D19" s="89">
        <v>-0.671</v>
      </c>
      <c r="E19" s="77" t="str">
        <f t="shared" si="0"/>
        <v>是</v>
      </c>
    </row>
    <row r="20" ht="36" customHeight="1" spans="1:5">
      <c r="A20" s="113" t="s">
        <v>1946</v>
      </c>
      <c r="B20" s="118"/>
      <c r="C20" s="118"/>
      <c r="D20" s="119"/>
      <c r="E20" s="77" t="str">
        <f t="shared" si="0"/>
        <v>否</v>
      </c>
    </row>
    <row r="21" ht="36" customHeight="1" spans="1:5">
      <c r="A21" s="115" t="s">
        <v>1940</v>
      </c>
      <c r="B21" s="120"/>
      <c r="C21" s="96"/>
      <c r="D21" s="123"/>
      <c r="E21" s="77" t="str">
        <f t="shared" si="0"/>
        <v>否</v>
      </c>
    </row>
    <row r="22" ht="36" customHeight="1" spans="1:5">
      <c r="A22" s="115" t="s">
        <v>1941</v>
      </c>
      <c r="B22" s="120"/>
      <c r="C22" s="120"/>
      <c r="D22" s="123"/>
      <c r="E22" s="77" t="str">
        <f t="shared" si="0"/>
        <v>否</v>
      </c>
    </row>
    <row r="23" ht="36" customHeight="1" spans="1:5">
      <c r="A23" s="115" t="s">
        <v>1942</v>
      </c>
      <c r="B23" s="120">
        <v>0</v>
      </c>
      <c r="C23" s="96"/>
      <c r="D23" s="123" t="str">
        <f t="shared" ref="D23:D27" si="1">IF(B23&gt;0,C23/B23-1,IF(B23&lt;0,-(C23/B23-1),""))</f>
        <v/>
      </c>
      <c r="E23" s="77" t="str">
        <f t="shared" si="0"/>
        <v>否</v>
      </c>
    </row>
    <row r="24" ht="36" customHeight="1" spans="1:5">
      <c r="A24" s="113" t="s">
        <v>1947</v>
      </c>
      <c r="B24" s="118"/>
      <c r="C24" s="80"/>
      <c r="D24" s="119" t="str">
        <f t="shared" si="1"/>
        <v/>
      </c>
      <c r="E24" s="77" t="str">
        <f t="shared" si="0"/>
        <v>否</v>
      </c>
    </row>
    <row r="25" ht="36" customHeight="1" spans="1:5">
      <c r="A25" s="115" t="s">
        <v>1940</v>
      </c>
      <c r="B25" s="120"/>
      <c r="C25" s="80"/>
      <c r="D25" s="119" t="str">
        <f t="shared" si="1"/>
        <v/>
      </c>
      <c r="E25" s="77" t="str">
        <f t="shared" si="0"/>
        <v>否</v>
      </c>
    </row>
    <row r="26" ht="36" customHeight="1" spans="1:5">
      <c r="A26" s="115" t="s">
        <v>1941</v>
      </c>
      <c r="B26" s="120"/>
      <c r="C26" s="80"/>
      <c r="D26" s="119" t="str">
        <f t="shared" si="1"/>
        <v/>
      </c>
      <c r="E26" s="77" t="str">
        <f t="shared" si="0"/>
        <v>否</v>
      </c>
    </row>
    <row r="27" ht="36" customHeight="1" spans="1:5">
      <c r="A27" s="115" t="s">
        <v>1942</v>
      </c>
      <c r="B27" s="120"/>
      <c r="C27" s="80"/>
      <c r="D27" s="119" t="str">
        <f t="shared" si="1"/>
        <v/>
      </c>
      <c r="E27" s="77" t="str">
        <f t="shared" si="0"/>
        <v>否</v>
      </c>
    </row>
    <row r="28" ht="36" customHeight="1" spans="1:5">
      <c r="A28" s="113" t="s">
        <v>1948</v>
      </c>
      <c r="B28" s="124">
        <v>585938</v>
      </c>
      <c r="C28" s="114">
        <v>605714</v>
      </c>
      <c r="D28" s="87">
        <v>0.034</v>
      </c>
      <c r="E28" s="77" t="str">
        <f t="shared" si="0"/>
        <v>是</v>
      </c>
    </row>
    <row r="29" ht="36" customHeight="1" spans="1:5">
      <c r="A29" s="115" t="s">
        <v>1940</v>
      </c>
      <c r="B29" s="116">
        <v>214952</v>
      </c>
      <c r="C29" s="116">
        <v>226104</v>
      </c>
      <c r="D29" s="89">
        <v>0.052</v>
      </c>
      <c r="E29" s="77" t="str">
        <f t="shared" si="0"/>
        <v>是</v>
      </c>
    </row>
    <row r="30" ht="36" customHeight="1" spans="1:5">
      <c r="A30" s="115" t="s">
        <v>1941</v>
      </c>
      <c r="B30" s="116">
        <v>2960</v>
      </c>
      <c r="C30" s="116">
        <v>2100</v>
      </c>
      <c r="D30" s="89">
        <v>-0.291</v>
      </c>
      <c r="E30" s="77" t="str">
        <f t="shared" si="0"/>
        <v>是</v>
      </c>
    </row>
    <row r="31" ht="36" customHeight="1" spans="1:5">
      <c r="A31" s="115" t="s">
        <v>1942</v>
      </c>
      <c r="B31" s="116">
        <v>363488</v>
      </c>
      <c r="C31" s="116">
        <v>376910</v>
      </c>
      <c r="D31" s="89">
        <v>0.037</v>
      </c>
      <c r="E31" s="77" t="str">
        <f t="shared" si="0"/>
        <v>是</v>
      </c>
    </row>
    <row r="32" ht="36" customHeight="1" spans="1:5">
      <c r="A32" s="99" t="s">
        <v>1949</v>
      </c>
      <c r="B32" s="126">
        <v>948645</v>
      </c>
      <c r="C32" s="114">
        <v>1010374</v>
      </c>
      <c r="D32" s="87">
        <v>0.065</v>
      </c>
      <c r="E32" s="77" t="str">
        <f t="shared" si="0"/>
        <v>是</v>
      </c>
    </row>
    <row r="33" ht="36" customHeight="1" spans="1:5">
      <c r="A33" s="115" t="s">
        <v>1950</v>
      </c>
      <c r="B33" s="127">
        <v>558766</v>
      </c>
      <c r="C33" s="127">
        <v>599965</v>
      </c>
      <c r="D33" s="89">
        <v>0.074</v>
      </c>
      <c r="E33" s="77" t="str">
        <f t="shared" si="0"/>
        <v>是</v>
      </c>
    </row>
    <row r="34" ht="36" customHeight="1" spans="1:5">
      <c r="A34" s="115" t="s">
        <v>1951</v>
      </c>
      <c r="B34" s="127">
        <v>14188</v>
      </c>
      <c r="C34" s="127">
        <v>14161</v>
      </c>
      <c r="D34" s="89">
        <v>-0.002</v>
      </c>
      <c r="E34" s="77" t="str">
        <f t="shared" si="0"/>
        <v>是</v>
      </c>
    </row>
    <row r="35" ht="36" customHeight="1" spans="1:5">
      <c r="A35" s="115" t="s">
        <v>1952</v>
      </c>
      <c r="B35" s="127">
        <v>367928</v>
      </c>
      <c r="C35" s="127">
        <v>393248</v>
      </c>
      <c r="D35" s="89">
        <v>0.069</v>
      </c>
      <c r="E35" s="77" t="str">
        <f t="shared" si="0"/>
        <v>是</v>
      </c>
    </row>
    <row r="36" ht="36" customHeight="1" spans="1:5">
      <c r="A36" s="103" t="s">
        <v>1953</v>
      </c>
      <c r="B36" s="118"/>
      <c r="C36" s="118"/>
      <c r="D36" s="119"/>
      <c r="E36" s="77" t="str">
        <f t="shared" si="0"/>
        <v>否</v>
      </c>
    </row>
    <row r="37" ht="36" customHeight="1" spans="1:5">
      <c r="A37" s="103" t="s">
        <v>1954</v>
      </c>
      <c r="B37" s="118"/>
      <c r="C37" s="80"/>
      <c r="D37" s="119"/>
      <c r="E37" s="77" t="str">
        <f t="shared" si="0"/>
        <v>否</v>
      </c>
    </row>
    <row r="38" ht="36" customHeight="1" spans="1:5">
      <c r="A38" s="99" t="s">
        <v>1955</v>
      </c>
      <c r="B38" s="126">
        <v>948645</v>
      </c>
      <c r="C38" s="114">
        <v>1010374</v>
      </c>
      <c r="D38" s="87">
        <v>0.065</v>
      </c>
      <c r="E38" s="77" t="str">
        <f t="shared" si="0"/>
        <v>是</v>
      </c>
    </row>
    <row r="39" spans="2:3">
      <c r="B39" s="128"/>
      <c r="C39" s="128"/>
    </row>
    <row r="40" spans="2:3">
      <c r="B40" s="128"/>
      <c r="C40" s="128"/>
    </row>
    <row r="41" spans="2:3">
      <c r="B41" s="128"/>
      <c r="C41" s="128"/>
    </row>
    <row r="42" spans="2:3">
      <c r="B42" s="128"/>
      <c r="C42" s="128"/>
    </row>
  </sheetData>
  <mergeCells count="1">
    <mergeCell ref="A1:D1"/>
  </mergeCells>
  <conditionalFormatting sqref="E28:E32">
    <cfRule type="cellIs" dxfId="5" priority="1" stopIfTrue="1" operator="lessThan">
      <formula>0</formula>
    </cfRule>
  </conditionalFormatting>
  <printOptions horizontalCentered="1"/>
  <pageMargins left="0.472222222222222" right="0.393055555555556" top="0.747916666666667" bottom="0.747916666666667" header="0.314583333333333" footer="0.314583333333333"/>
  <pageSetup paperSize="9" scale="75" orientation="portrait"/>
  <headerFooter alignWithMargins="0">
    <oddFooter>&amp;C&amp;16- &amp;P -</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E26"/>
  <sheetViews>
    <sheetView showGridLines="0" showZeros="0" workbookViewId="0">
      <selection activeCell="B22" sqref="B22:C22"/>
    </sheetView>
  </sheetViews>
  <sheetFormatPr defaultColWidth="9" defaultRowHeight="14.25" outlineLevelCol="4"/>
  <cols>
    <col min="1" max="1" width="50.75" style="68" customWidth="1"/>
    <col min="2" max="3" width="20.625" style="69" customWidth="1"/>
    <col min="4" max="4" width="20.625" style="68" customWidth="1"/>
    <col min="5" max="5" width="5.125" style="68" hidden="1" customWidth="1"/>
    <col min="6" max="7" width="12.625" style="68"/>
    <col min="8" max="246" width="9" style="68"/>
    <col min="247" max="247" width="41.625" style="68" customWidth="1"/>
    <col min="248" max="249" width="14.5" style="68" customWidth="1"/>
    <col min="250" max="250" width="13.875" style="68" customWidth="1"/>
    <col min="251" max="253" width="9" style="68"/>
    <col min="254" max="255" width="10.5" style="68" customWidth="1"/>
    <col min="256" max="502" width="9" style="68"/>
    <col min="503" max="503" width="41.625" style="68" customWidth="1"/>
    <col min="504" max="505" width="14.5" style="68" customWidth="1"/>
    <col min="506" max="506" width="13.875" style="68" customWidth="1"/>
    <col min="507" max="509" width="9" style="68"/>
    <col min="510" max="511" width="10.5" style="68" customWidth="1"/>
    <col min="512" max="758" width="9" style="68"/>
    <col min="759" max="759" width="41.625" style="68" customWidth="1"/>
    <col min="760" max="761" width="14.5" style="68" customWidth="1"/>
    <col min="762" max="762" width="13.875" style="68" customWidth="1"/>
    <col min="763" max="765" width="9" style="68"/>
    <col min="766" max="767" width="10.5" style="68" customWidth="1"/>
    <col min="768" max="1014" width="9" style="68"/>
    <col min="1015" max="1015" width="41.625" style="68" customWidth="1"/>
    <col min="1016" max="1017" width="14.5" style="68" customWidth="1"/>
    <col min="1018" max="1018" width="13.875" style="68" customWidth="1"/>
    <col min="1019" max="1021" width="9" style="68"/>
    <col min="1022" max="1023" width="10.5" style="68" customWidth="1"/>
    <col min="1024" max="1270" width="9" style="68"/>
    <col min="1271" max="1271" width="41.625" style="68" customWidth="1"/>
    <col min="1272" max="1273" width="14.5" style="68" customWidth="1"/>
    <col min="1274" max="1274" width="13.875" style="68" customWidth="1"/>
    <col min="1275" max="1277" width="9" style="68"/>
    <col min="1278" max="1279" width="10.5" style="68" customWidth="1"/>
    <col min="1280" max="1526" width="9" style="68"/>
    <col min="1527" max="1527" width="41.625" style="68" customWidth="1"/>
    <col min="1528" max="1529" width="14.5" style="68" customWidth="1"/>
    <col min="1530" max="1530" width="13.875" style="68" customWidth="1"/>
    <col min="1531" max="1533" width="9" style="68"/>
    <col min="1534" max="1535" width="10.5" style="68" customWidth="1"/>
    <col min="1536" max="1782" width="9" style="68"/>
    <col min="1783" max="1783" width="41.625" style="68" customWidth="1"/>
    <col min="1784" max="1785" width="14.5" style="68" customWidth="1"/>
    <col min="1786" max="1786" width="13.875" style="68" customWidth="1"/>
    <col min="1787" max="1789" width="9" style="68"/>
    <col min="1790" max="1791" width="10.5" style="68" customWidth="1"/>
    <col min="1792" max="2038" width="9" style="68"/>
    <col min="2039" max="2039" width="41.625" style="68" customWidth="1"/>
    <col min="2040" max="2041" width="14.5" style="68" customWidth="1"/>
    <col min="2042" max="2042" width="13.875" style="68" customWidth="1"/>
    <col min="2043" max="2045" width="9" style="68"/>
    <col min="2046" max="2047" width="10.5" style="68" customWidth="1"/>
    <col min="2048" max="2294" width="9" style="68"/>
    <col min="2295" max="2295" width="41.625" style="68" customWidth="1"/>
    <col min="2296" max="2297" width="14.5" style="68" customWidth="1"/>
    <col min="2298" max="2298" width="13.875" style="68" customWidth="1"/>
    <col min="2299" max="2301" width="9" style="68"/>
    <col min="2302" max="2303" width="10.5" style="68" customWidth="1"/>
    <col min="2304" max="2550" width="9" style="68"/>
    <col min="2551" max="2551" width="41.625" style="68" customWidth="1"/>
    <col min="2552" max="2553" width="14.5" style="68" customWidth="1"/>
    <col min="2554" max="2554" width="13.875" style="68" customWidth="1"/>
    <col min="2555" max="2557" width="9" style="68"/>
    <col min="2558" max="2559" width="10.5" style="68" customWidth="1"/>
    <col min="2560" max="2806" width="9" style="68"/>
    <col min="2807" max="2807" width="41.625" style="68" customWidth="1"/>
    <col min="2808" max="2809" width="14.5" style="68" customWidth="1"/>
    <col min="2810" max="2810" width="13.875" style="68" customWidth="1"/>
    <col min="2811" max="2813" width="9" style="68"/>
    <col min="2814" max="2815" width="10.5" style="68" customWidth="1"/>
    <col min="2816" max="3062" width="9" style="68"/>
    <col min="3063" max="3063" width="41.625" style="68" customWidth="1"/>
    <col min="3064" max="3065" width="14.5" style="68" customWidth="1"/>
    <col min="3066" max="3066" width="13.875" style="68" customWidth="1"/>
    <col min="3067" max="3069" width="9" style="68"/>
    <col min="3070" max="3071" width="10.5" style="68" customWidth="1"/>
    <col min="3072" max="3318" width="9" style="68"/>
    <col min="3319" max="3319" width="41.625" style="68" customWidth="1"/>
    <col min="3320" max="3321" width="14.5" style="68" customWidth="1"/>
    <col min="3322" max="3322" width="13.875" style="68" customWidth="1"/>
    <col min="3323" max="3325" width="9" style="68"/>
    <col min="3326" max="3327" width="10.5" style="68" customWidth="1"/>
    <col min="3328" max="3574" width="9" style="68"/>
    <col min="3575" max="3575" width="41.625" style="68" customWidth="1"/>
    <col min="3576" max="3577" width="14.5" style="68" customWidth="1"/>
    <col min="3578" max="3578" width="13.875" style="68" customWidth="1"/>
    <col min="3579" max="3581" width="9" style="68"/>
    <col min="3582" max="3583" width="10.5" style="68" customWidth="1"/>
    <col min="3584" max="3830" width="9" style="68"/>
    <col min="3831" max="3831" width="41.625" style="68" customWidth="1"/>
    <col min="3832" max="3833" width="14.5" style="68" customWidth="1"/>
    <col min="3834" max="3834" width="13.875" style="68" customWidth="1"/>
    <col min="3835" max="3837" width="9" style="68"/>
    <col min="3838" max="3839" width="10.5" style="68" customWidth="1"/>
    <col min="3840" max="4086" width="9" style="68"/>
    <col min="4087" max="4087" width="41.625" style="68" customWidth="1"/>
    <col min="4088" max="4089" width="14.5" style="68" customWidth="1"/>
    <col min="4090" max="4090" width="13.875" style="68" customWidth="1"/>
    <col min="4091" max="4093" width="9" style="68"/>
    <col min="4094" max="4095" width="10.5" style="68" customWidth="1"/>
    <col min="4096" max="4342" width="9" style="68"/>
    <col min="4343" max="4343" width="41.625" style="68" customWidth="1"/>
    <col min="4344" max="4345" width="14.5" style="68" customWidth="1"/>
    <col min="4346" max="4346" width="13.875" style="68" customWidth="1"/>
    <col min="4347" max="4349" width="9" style="68"/>
    <col min="4350" max="4351" width="10.5" style="68" customWidth="1"/>
    <col min="4352" max="4598" width="9" style="68"/>
    <col min="4599" max="4599" width="41.625" style="68" customWidth="1"/>
    <col min="4600" max="4601" width="14.5" style="68" customWidth="1"/>
    <col min="4602" max="4602" width="13.875" style="68" customWidth="1"/>
    <col min="4603" max="4605" width="9" style="68"/>
    <col min="4606" max="4607" width="10.5" style="68" customWidth="1"/>
    <col min="4608" max="4854" width="9" style="68"/>
    <col min="4855" max="4855" width="41.625" style="68" customWidth="1"/>
    <col min="4856" max="4857" width="14.5" style="68" customWidth="1"/>
    <col min="4858" max="4858" width="13.875" style="68" customWidth="1"/>
    <col min="4859" max="4861" width="9" style="68"/>
    <col min="4862" max="4863" width="10.5" style="68" customWidth="1"/>
    <col min="4864" max="5110" width="9" style="68"/>
    <col min="5111" max="5111" width="41.625" style="68" customWidth="1"/>
    <col min="5112" max="5113" width="14.5" style="68" customWidth="1"/>
    <col min="5114" max="5114" width="13.875" style="68" customWidth="1"/>
    <col min="5115" max="5117" width="9" style="68"/>
    <col min="5118" max="5119" width="10.5" style="68" customWidth="1"/>
    <col min="5120" max="5366" width="9" style="68"/>
    <col min="5367" max="5367" width="41.625" style="68" customWidth="1"/>
    <col min="5368" max="5369" width="14.5" style="68" customWidth="1"/>
    <col min="5370" max="5370" width="13.875" style="68" customWidth="1"/>
    <col min="5371" max="5373" width="9" style="68"/>
    <col min="5374" max="5375" width="10.5" style="68" customWidth="1"/>
    <col min="5376" max="5622" width="9" style="68"/>
    <col min="5623" max="5623" width="41.625" style="68" customWidth="1"/>
    <col min="5624" max="5625" width="14.5" style="68" customWidth="1"/>
    <col min="5626" max="5626" width="13.875" style="68" customWidth="1"/>
    <col min="5627" max="5629" width="9" style="68"/>
    <col min="5630" max="5631" width="10.5" style="68" customWidth="1"/>
    <col min="5632" max="5878" width="9" style="68"/>
    <col min="5879" max="5879" width="41.625" style="68" customWidth="1"/>
    <col min="5880" max="5881" width="14.5" style="68" customWidth="1"/>
    <col min="5882" max="5882" width="13.875" style="68" customWidth="1"/>
    <col min="5883" max="5885" width="9" style="68"/>
    <col min="5886" max="5887" width="10.5" style="68" customWidth="1"/>
    <col min="5888" max="6134" width="9" style="68"/>
    <col min="6135" max="6135" width="41.625" style="68" customWidth="1"/>
    <col min="6136" max="6137" width="14.5" style="68" customWidth="1"/>
    <col min="6138" max="6138" width="13.875" style="68" customWidth="1"/>
    <col min="6139" max="6141" width="9" style="68"/>
    <col min="6142" max="6143" width="10.5" style="68" customWidth="1"/>
    <col min="6144" max="6390" width="9" style="68"/>
    <col min="6391" max="6391" width="41.625" style="68" customWidth="1"/>
    <col min="6392" max="6393" width="14.5" style="68" customWidth="1"/>
    <col min="6394" max="6394" width="13.875" style="68" customWidth="1"/>
    <col min="6395" max="6397" width="9" style="68"/>
    <col min="6398" max="6399" width="10.5" style="68" customWidth="1"/>
    <col min="6400" max="6646" width="9" style="68"/>
    <col min="6647" max="6647" width="41.625" style="68" customWidth="1"/>
    <col min="6648" max="6649" width="14.5" style="68" customWidth="1"/>
    <col min="6650" max="6650" width="13.875" style="68" customWidth="1"/>
    <col min="6651" max="6653" width="9" style="68"/>
    <col min="6654" max="6655" width="10.5" style="68" customWidth="1"/>
    <col min="6656" max="6902" width="9" style="68"/>
    <col min="6903" max="6903" width="41.625" style="68" customWidth="1"/>
    <col min="6904" max="6905" width="14.5" style="68" customWidth="1"/>
    <col min="6906" max="6906" width="13.875" style="68" customWidth="1"/>
    <col min="6907" max="6909" width="9" style="68"/>
    <col min="6910" max="6911" width="10.5" style="68" customWidth="1"/>
    <col min="6912" max="7158" width="9" style="68"/>
    <col min="7159" max="7159" width="41.625" style="68" customWidth="1"/>
    <col min="7160" max="7161" width="14.5" style="68" customWidth="1"/>
    <col min="7162" max="7162" width="13.875" style="68" customWidth="1"/>
    <col min="7163" max="7165" width="9" style="68"/>
    <col min="7166" max="7167" width="10.5" style="68" customWidth="1"/>
    <col min="7168" max="7414" width="9" style="68"/>
    <col min="7415" max="7415" width="41.625" style="68" customWidth="1"/>
    <col min="7416" max="7417" width="14.5" style="68" customWidth="1"/>
    <col min="7418" max="7418" width="13.875" style="68" customWidth="1"/>
    <col min="7419" max="7421" width="9" style="68"/>
    <col min="7422" max="7423" width="10.5" style="68" customWidth="1"/>
    <col min="7424" max="7670" width="9" style="68"/>
    <col min="7671" max="7671" width="41.625" style="68" customWidth="1"/>
    <col min="7672" max="7673" width="14.5" style="68" customWidth="1"/>
    <col min="7674" max="7674" width="13.875" style="68" customWidth="1"/>
    <col min="7675" max="7677" width="9" style="68"/>
    <col min="7678" max="7679" width="10.5" style="68" customWidth="1"/>
    <col min="7680" max="7926" width="9" style="68"/>
    <col min="7927" max="7927" width="41.625" style="68" customWidth="1"/>
    <col min="7928" max="7929" width="14.5" style="68" customWidth="1"/>
    <col min="7930" max="7930" width="13.875" style="68" customWidth="1"/>
    <col min="7931" max="7933" width="9" style="68"/>
    <col min="7934" max="7935" width="10.5" style="68" customWidth="1"/>
    <col min="7936" max="8182" width="9" style="68"/>
    <col min="8183" max="8183" width="41.625" style="68" customWidth="1"/>
    <col min="8184" max="8185" width="14.5" style="68" customWidth="1"/>
    <col min="8186" max="8186" width="13.875" style="68" customWidth="1"/>
    <col min="8187" max="8189" width="9" style="68"/>
    <col min="8190" max="8191" width="10.5" style="68" customWidth="1"/>
    <col min="8192" max="8438" width="9" style="68"/>
    <col min="8439" max="8439" width="41.625" style="68" customWidth="1"/>
    <col min="8440" max="8441" width="14.5" style="68" customWidth="1"/>
    <col min="8442" max="8442" width="13.875" style="68" customWidth="1"/>
    <col min="8443" max="8445" width="9" style="68"/>
    <col min="8446" max="8447" width="10.5" style="68" customWidth="1"/>
    <col min="8448" max="8694" width="9" style="68"/>
    <col min="8695" max="8695" width="41.625" style="68" customWidth="1"/>
    <col min="8696" max="8697" width="14.5" style="68" customWidth="1"/>
    <col min="8698" max="8698" width="13.875" style="68" customWidth="1"/>
    <col min="8699" max="8701" width="9" style="68"/>
    <col min="8702" max="8703" width="10.5" style="68" customWidth="1"/>
    <col min="8704" max="8950" width="9" style="68"/>
    <col min="8951" max="8951" width="41.625" style="68" customWidth="1"/>
    <col min="8952" max="8953" width="14.5" style="68" customWidth="1"/>
    <col min="8954" max="8954" width="13.875" style="68" customWidth="1"/>
    <col min="8955" max="8957" width="9" style="68"/>
    <col min="8958" max="8959" width="10.5" style="68" customWidth="1"/>
    <col min="8960" max="9206" width="9" style="68"/>
    <col min="9207" max="9207" width="41.625" style="68" customWidth="1"/>
    <col min="9208" max="9209" width="14.5" style="68" customWidth="1"/>
    <col min="9210" max="9210" width="13.875" style="68" customWidth="1"/>
    <col min="9211" max="9213" width="9" style="68"/>
    <col min="9214" max="9215" width="10.5" style="68" customWidth="1"/>
    <col min="9216" max="9462" width="9" style="68"/>
    <col min="9463" max="9463" width="41.625" style="68" customWidth="1"/>
    <col min="9464" max="9465" width="14.5" style="68" customWidth="1"/>
    <col min="9466" max="9466" width="13.875" style="68" customWidth="1"/>
    <col min="9467" max="9469" width="9" style="68"/>
    <col min="9470" max="9471" width="10.5" style="68" customWidth="1"/>
    <col min="9472" max="9718" width="9" style="68"/>
    <col min="9719" max="9719" width="41.625" style="68" customWidth="1"/>
    <col min="9720" max="9721" width="14.5" style="68" customWidth="1"/>
    <col min="9722" max="9722" width="13.875" style="68" customWidth="1"/>
    <col min="9723" max="9725" width="9" style="68"/>
    <col min="9726" max="9727" width="10.5" style="68" customWidth="1"/>
    <col min="9728" max="9974" width="9" style="68"/>
    <col min="9975" max="9975" width="41.625" style="68" customWidth="1"/>
    <col min="9976" max="9977" width="14.5" style="68" customWidth="1"/>
    <col min="9978" max="9978" width="13.875" style="68" customWidth="1"/>
    <col min="9979" max="9981" width="9" style="68"/>
    <col min="9982" max="9983" width="10.5" style="68" customWidth="1"/>
    <col min="9984" max="10230" width="9" style="68"/>
    <col min="10231" max="10231" width="41.625" style="68" customWidth="1"/>
    <col min="10232" max="10233" width="14.5" style="68" customWidth="1"/>
    <col min="10234" max="10234" width="13.875" style="68" customWidth="1"/>
    <col min="10235" max="10237" width="9" style="68"/>
    <col min="10238" max="10239" width="10.5" style="68" customWidth="1"/>
    <col min="10240" max="10486" width="9" style="68"/>
    <col min="10487" max="10487" width="41.625" style="68" customWidth="1"/>
    <col min="10488" max="10489" width="14.5" style="68" customWidth="1"/>
    <col min="10490" max="10490" width="13.875" style="68" customWidth="1"/>
    <col min="10491" max="10493" width="9" style="68"/>
    <col min="10494" max="10495" width="10.5" style="68" customWidth="1"/>
    <col min="10496" max="10742" width="9" style="68"/>
    <col min="10743" max="10743" width="41.625" style="68" customWidth="1"/>
    <col min="10744" max="10745" width="14.5" style="68" customWidth="1"/>
    <col min="10746" max="10746" width="13.875" style="68" customWidth="1"/>
    <col min="10747" max="10749" width="9" style="68"/>
    <col min="10750" max="10751" width="10.5" style="68" customWidth="1"/>
    <col min="10752" max="10998" width="9" style="68"/>
    <col min="10999" max="10999" width="41.625" style="68" customWidth="1"/>
    <col min="11000" max="11001" width="14.5" style="68" customWidth="1"/>
    <col min="11002" max="11002" width="13.875" style="68" customWidth="1"/>
    <col min="11003" max="11005" width="9" style="68"/>
    <col min="11006" max="11007" width="10.5" style="68" customWidth="1"/>
    <col min="11008" max="11254" width="9" style="68"/>
    <col min="11255" max="11255" width="41.625" style="68" customWidth="1"/>
    <col min="11256" max="11257" width="14.5" style="68" customWidth="1"/>
    <col min="11258" max="11258" width="13.875" style="68" customWidth="1"/>
    <col min="11259" max="11261" width="9" style="68"/>
    <col min="11262" max="11263" width="10.5" style="68" customWidth="1"/>
    <col min="11264" max="11510" width="9" style="68"/>
    <col min="11511" max="11511" width="41.625" style="68" customWidth="1"/>
    <col min="11512" max="11513" width="14.5" style="68" customWidth="1"/>
    <col min="11514" max="11514" width="13.875" style="68" customWidth="1"/>
    <col min="11515" max="11517" width="9" style="68"/>
    <col min="11518" max="11519" width="10.5" style="68" customWidth="1"/>
    <col min="11520" max="11766" width="9" style="68"/>
    <col min="11767" max="11767" width="41.625" style="68" customWidth="1"/>
    <col min="11768" max="11769" width="14.5" style="68" customWidth="1"/>
    <col min="11770" max="11770" width="13.875" style="68" customWidth="1"/>
    <col min="11771" max="11773" width="9" style="68"/>
    <col min="11774" max="11775" width="10.5" style="68" customWidth="1"/>
    <col min="11776" max="12022" width="9" style="68"/>
    <col min="12023" max="12023" width="41.625" style="68" customWidth="1"/>
    <col min="12024" max="12025" width="14.5" style="68" customWidth="1"/>
    <col min="12026" max="12026" width="13.875" style="68" customWidth="1"/>
    <col min="12027" max="12029" width="9" style="68"/>
    <col min="12030" max="12031" width="10.5" style="68" customWidth="1"/>
    <col min="12032" max="12278" width="9" style="68"/>
    <col min="12279" max="12279" width="41.625" style="68" customWidth="1"/>
    <col min="12280" max="12281" width="14.5" style="68" customWidth="1"/>
    <col min="12282" max="12282" width="13.875" style="68" customWidth="1"/>
    <col min="12283" max="12285" width="9" style="68"/>
    <col min="12286" max="12287" width="10.5" style="68" customWidth="1"/>
    <col min="12288" max="12534" width="9" style="68"/>
    <col min="12535" max="12535" width="41.625" style="68" customWidth="1"/>
    <col min="12536" max="12537" width="14.5" style="68" customWidth="1"/>
    <col min="12538" max="12538" width="13.875" style="68" customWidth="1"/>
    <col min="12539" max="12541" width="9" style="68"/>
    <col min="12542" max="12543" width="10.5" style="68" customWidth="1"/>
    <col min="12544" max="12790" width="9" style="68"/>
    <col min="12791" max="12791" width="41.625" style="68" customWidth="1"/>
    <col min="12792" max="12793" width="14.5" style="68" customWidth="1"/>
    <col min="12794" max="12794" width="13.875" style="68" customWidth="1"/>
    <col min="12795" max="12797" width="9" style="68"/>
    <col min="12798" max="12799" width="10.5" style="68" customWidth="1"/>
    <col min="12800" max="13046" width="9" style="68"/>
    <col min="13047" max="13047" width="41.625" style="68" customWidth="1"/>
    <col min="13048" max="13049" width="14.5" style="68" customWidth="1"/>
    <col min="13050" max="13050" width="13.875" style="68" customWidth="1"/>
    <col min="13051" max="13053" width="9" style="68"/>
    <col min="13054" max="13055" width="10.5" style="68" customWidth="1"/>
    <col min="13056" max="13302" width="9" style="68"/>
    <col min="13303" max="13303" width="41.625" style="68" customWidth="1"/>
    <col min="13304" max="13305" width="14.5" style="68" customWidth="1"/>
    <col min="13306" max="13306" width="13.875" style="68" customWidth="1"/>
    <col min="13307" max="13309" width="9" style="68"/>
    <col min="13310" max="13311" width="10.5" style="68" customWidth="1"/>
    <col min="13312" max="13558" width="9" style="68"/>
    <col min="13559" max="13559" width="41.625" style="68" customWidth="1"/>
    <col min="13560" max="13561" width="14.5" style="68" customWidth="1"/>
    <col min="13562" max="13562" width="13.875" style="68" customWidth="1"/>
    <col min="13563" max="13565" width="9" style="68"/>
    <col min="13566" max="13567" width="10.5" style="68" customWidth="1"/>
    <col min="13568" max="13814" width="9" style="68"/>
    <col min="13815" max="13815" width="41.625" style="68" customWidth="1"/>
    <col min="13816" max="13817" width="14.5" style="68" customWidth="1"/>
    <col min="13818" max="13818" width="13.875" style="68" customWidth="1"/>
    <col min="13819" max="13821" width="9" style="68"/>
    <col min="13822" max="13823" width="10.5" style="68" customWidth="1"/>
    <col min="13824" max="14070" width="9" style="68"/>
    <col min="14071" max="14071" width="41.625" style="68" customWidth="1"/>
    <col min="14072" max="14073" width="14.5" style="68" customWidth="1"/>
    <col min="14074" max="14074" width="13.875" style="68" customWidth="1"/>
    <col min="14075" max="14077" width="9" style="68"/>
    <col min="14078" max="14079" width="10.5" style="68" customWidth="1"/>
    <col min="14080" max="14326" width="9" style="68"/>
    <col min="14327" max="14327" width="41.625" style="68" customWidth="1"/>
    <col min="14328" max="14329" width="14.5" style="68" customWidth="1"/>
    <col min="14330" max="14330" width="13.875" style="68" customWidth="1"/>
    <col min="14331" max="14333" width="9" style="68"/>
    <col min="14334" max="14335" width="10.5" style="68" customWidth="1"/>
    <col min="14336" max="14582" width="9" style="68"/>
    <col min="14583" max="14583" width="41.625" style="68" customWidth="1"/>
    <col min="14584" max="14585" width="14.5" style="68" customWidth="1"/>
    <col min="14586" max="14586" width="13.875" style="68" customWidth="1"/>
    <col min="14587" max="14589" width="9" style="68"/>
    <col min="14590" max="14591" width="10.5" style="68" customWidth="1"/>
    <col min="14592" max="14838" width="9" style="68"/>
    <col min="14839" max="14839" width="41.625" style="68" customWidth="1"/>
    <col min="14840" max="14841" width="14.5" style="68" customWidth="1"/>
    <col min="14842" max="14842" width="13.875" style="68" customWidth="1"/>
    <col min="14843" max="14845" width="9" style="68"/>
    <col min="14846" max="14847" width="10.5" style="68" customWidth="1"/>
    <col min="14848" max="15094" width="9" style="68"/>
    <col min="15095" max="15095" width="41.625" style="68" customWidth="1"/>
    <col min="15096" max="15097" width="14.5" style="68" customWidth="1"/>
    <col min="15098" max="15098" width="13.875" style="68" customWidth="1"/>
    <col min="15099" max="15101" width="9" style="68"/>
    <col min="15102" max="15103" width="10.5" style="68" customWidth="1"/>
    <col min="15104" max="15350" width="9" style="68"/>
    <col min="15351" max="15351" width="41.625" style="68" customWidth="1"/>
    <col min="15352" max="15353" width="14.5" style="68" customWidth="1"/>
    <col min="15354" max="15354" width="13.875" style="68" customWidth="1"/>
    <col min="15355" max="15357" width="9" style="68"/>
    <col min="15358" max="15359" width="10.5" style="68" customWidth="1"/>
    <col min="15360" max="15606" width="9" style="68"/>
    <col min="15607" max="15607" width="41.625" style="68" customWidth="1"/>
    <col min="15608" max="15609" width="14.5" style="68" customWidth="1"/>
    <col min="15610" max="15610" width="13.875" style="68" customWidth="1"/>
    <col min="15611" max="15613" width="9" style="68"/>
    <col min="15614" max="15615" width="10.5" style="68" customWidth="1"/>
    <col min="15616" max="15862" width="9" style="68"/>
    <col min="15863" max="15863" width="41.625" style="68" customWidth="1"/>
    <col min="15864" max="15865" width="14.5" style="68" customWidth="1"/>
    <col min="15866" max="15866" width="13.875" style="68" customWidth="1"/>
    <col min="15867" max="15869" width="9" style="68"/>
    <col min="15870" max="15871" width="10.5" style="68" customWidth="1"/>
    <col min="15872" max="16118" width="9" style="68"/>
    <col min="16119" max="16119" width="41.625" style="68" customWidth="1"/>
    <col min="16120" max="16121" width="14.5" style="68" customWidth="1"/>
    <col min="16122" max="16122" width="13.875" style="68" customWidth="1"/>
    <col min="16123" max="16125" width="9" style="68"/>
    <col min="16126" max="16127" width="10.5" style="68" customWidth="1"/>
    <col min="16128" max="16384" width="9" style="68"/>
  </cols>
  <sheetData>
    <row r="1" ht="45" customHeight="1" spans="1:4">
      <c r="A1" s="63" t="s">
        <v>1972</v>
      </c>
      <c r="B1" s="70"/>
      <c r="C1" s="70"/>
      <c r="D1" s="63"/>
    </row>
    <row r="2" ht="20.1" customHeight="1" spans="1:4">
      <c r="A2" s="71"/>
      <c r="B2" s="72"/>
      <c r="C2" s="73"/>
      <c r="D2" s="74" t="s">
        <v>1854</v>
      </c>
    </row>
    <row r="3" ht="45" customHeight="1" spans="1:5">
      <c r="A3" s="75" t="s">
        <v>1108</v>
      </c>
      <c r="B3" s="76" t="s">
        <v>4</v>
      </c>
      <c r="C3" s="76" t="s">
        <v>5</v>
      </c>
      <c r="D3" s="76" t="s">
        <v>6</v>
      </c>
      <c r="E3" s="77" t="s">
        <v>7</v>
      </c>
    </row>
    <row r="4" ht="36" customHeight="1" spans="1:5">
      <c r="A4" s="78" t="s">
        <v>1958</v>
      </c>
      <c r="B4" s="79"/>
      <c r="C4" s="80"/>
      <c r="D4" s="81"/>
      <c r="E4" s="77" t="str">
        <f t="shared" ref="E4:E22" si="0">IF(A4&lt;&gt;"",IF(SUM(B4:C4)&lt;&gt;0,"是","否"),"是")</f>
        <v>否</v>
      </c>
    </row>
    <row r="5" ht="36" customHeight="1" spans="1:5">
      <c r="A5" s="82" t="s">
        <v>1959</v>
      </c>
      <c r="B5" s="83"/>
      <c r="C5" s="84"/>
      <c r="D5" s="85"/>
      <c r="E5" s="77" t="str">
        <f t="shared" si="0"/>
        <v>否</v>
      </c>
    </row>
    <row r="6" ht="36" customHeight="1" spans="1:5">
      <c r="A6" s="78" t="s">
        <v>1960</v>
      </c>
      <c r="B6" s="86">
        <v>52618</v>
      </c>
      <c r="C6" s="86">
        <v>55416</v>
      </c>
      <c r="D6" s="87">
        <v>0.053</v>
      </c>
      <c r="E6" s="77" t="str">
        <f t="shared" si="0"/>
        <v>是</v>
      </c>
    </row>
    <row r="7" ht="36" customHeight="1" spans="1:5">
      <c r="A7" s="82" t="s">
        <v>1959</v>
      </c>
      <c r="B7" s="88">
        <v>52079</v>
      </c>
      <c r="C7" s="88">
        <v>55024</v>
      </c>
      <c r="D7" s="89">
        <v>0.057</v>
      </c>
      <c r="E7" s="77" t="str">
        <f t="shared" si="0"/>
        <v>是</v>
      </c>
    </row>
    <row r="8" ht="36" customHeight="1" spans="1:5">
      <c r="A8" s="78" t="s">
        <v>1961</v>
      </c>
      <c r="B8" s="79"/>
      <c r="C8" s="90"/>
      <c r="D8" s="91" t="str">
        <f>IF(B8&gt;0,C8/B8-1,IF(B8&lt;0,-(C8/B8-1),""))</f>
        <v/>
      </c>
      <c r="E8" s="77" t="str">
        <f t="shared" si="0"/>
        <v>否</v>
      </c>
    </row>
    <row r="9" ht="36" customHeight="1" spans="1:5">
      <c r="A9" s="82" t="s">
        <v>1959</v>
      </c>
      <c r="B9" s="83"/>
      <c r="C9" s="92"/>
      <c r="D9" s="93" t="str">
        <f>IF(B9&gt;0,C9/B9-1,IF(B9&lt;0,-(C9/B9-1),""))</f>
        <v/>
      </c>
      <c r="E9" s="77" t="str">
        <f t="shared" si="0"/>
        <v>否</v>
      </c>
    </row>
    <row r="10" ht="36" customHeight="1" spans="1:5">
      <c r="A10" s="78" t="s">
        <v>1962</v>
      </c>
      <c r="B10" s="86">
        <v>284360</v>
      </c>
      <c r="C10" s="94">
        <v>335497</v>
      </c>
      <c r="D10" s="87">
        <v>0.18</v>
      </c>
      <c r="E10" s="77" t="str">
        <f t="shared" si="0"/>
        <v>是</v>
      </c>
    </row>
    <row r="11" ht="36" customHeight="1" spans="1:5">
      <c r="A11" s="82" t="s">
        <v>1959</v>
      </c>
      <c r="B11" s="88">
        <v>279175</v>
      </c>
      <c r="C11" s="88">
        <v>334096</v>
      </c>
      <c r="D11" s="89">
        <v>0.197</v>
      </c>
      <c r="E11" s="77" t="str">
        <f t="shared" si="0"/>
        <v>是</v>
      </c>
    </row>
    <row r="12" ht="36" customHeight="1" spans="1:5">
      <c r="A12" s="78" t="s">
        <v>1963</v>
      </c>
      <c r="B12" s="79"/>
      <c r="C12" s="80"/>
      <c r="D12" s="95"/>
      <c r="E12" s="77" t="str">
        <f t="shared" si="0"/>
        <v>否</v>
      </c>
    </row>
    <row r="13" ht="36" customHeight="1" spans="1:5">
      <c r="A13" s="82" t="s">
        <v>1959</v>
      </c>
      <c r="B13" s="83"/>
      <c r="C13" s="96"/>
      <c r="D13" s="85"/>
      <c r="E13" s="77" t="str">
        <f t="shared" si="0"/>
        <v>否</v>
      </c>
    </row>
    <row r="14" s="67" customFormat="1" ht="36" customHeight="1" spans="1:5">
      <c r="A14" s="78" t="s">
        <v>1964</v>
      </c>
      <c r="B14" s="97"/>
      <c r="C14" s="90"/>
      <c r="D14" s="91" t="str">
        <f>IF(B14&gt;0,C14/B14-1,IF(B14&lt;0,-(C14/B14-1),""))</f>
        <v/>
      </c>
      <c r="E14" s="77" t="str">
        <f t="shared" si="0"/>
        <v>否</v>
      </c>
    </row>
    <row r="15" ht="36" customHeight="1" spans="1:5">
      <c r="A15" s="82" t="s">
        <v>1959</v>
      </c>
      <c r="B15" s="98"/>
      <c r="C15" s="92"/>
      <c r="D15" s="93" t="str">
        <f>IF(B15&gt;0,C15/B15-1,IF(B15&lt;0,-(C15/B15-1),""))</f>
        <v/>
      </c>
      <c r="E15" s="77" t="str">
        <f t="shared" si="0"/>
        <v>否</v>
      </c>
    </row>
    <row r="16" ht="36" customHeight="1" spans="1:5">
      <c r="A16" s="78" t="s">
        <v>1965</v>
      </c>
      <c r="B16" s="86">
        <v>581113</v>
      </c>
      <c r="C16" s="94">
        <v>592366</v>
      </c>
      <c r="D16" s="87">
        <v>0.019</v>
      </c>
      <c r="E16" s="77" t="str">
        <f t="shared" si="0"/>
        <v>是</v>
      </c>
    </row>
    <row r="17" ht="36" customHeight="1" spans="1:5">
      <c r="A17" s="82" t="s">
        <v>1959</v>
      </c>
      <c r="B17" s="88">
        <v>500991</v>
      </c>
      <c r="C17" s="88">
        <v>527765</v>
      </c>
      <c r="D17" s="89">
        <v>0.053</v>
      </c>
      <c r="E17" s="77" t="str">
        <f t="shared" si="0"/>
        <v>是</v>
      </c>
    </row>
    <row r="18" ht="36" customHeight="1" spans="1:5">
      <c r="A18" s="99" t="s">
        <v>1966</v>
      </c>
      <c r="B18" s="86">
        <v>918091</v>
      </c>
      <c r="C18" s="86">
        <v>983279</v>
      </c>
      <c r="D18" s="87">
        <v>0.071</v>
      </c>
      <c r="E18" s="77" t="str">
        <f t="shared" si="0"/>
        <v>是</v>
      </c>
    </row>
    <row r="19" ht="36" customHeight="1" spans="1:5">
      <c r="A19" s="82" t="s">
        <v>1967</v>
      </c>
      <c r="B19" s="100">
        <v>912365</v>
      </c>
      <c r="C19" s="100">
        <v>981486</v>
      </c>
      <c r="D19" s="89">
        <v>0.076</v>
      </c>
      <c r="E19" s="77" t="str">
        <f t="shared" si="0"/>
        <v>是</v>
      </c>
    </row>
    <row r="20" ht="36" customHeight="1" spans="1:5">
      <c r="A20" s="78" t="s">
        <v>1968</v>
      </c>
      <c r="B20" s="101"/>
      <c r="C20" s="102"/>
      <c r="D20" s="95"/>
      <c r="E20" s="77" t="str">
        <f t="shared" si="0"/>
        <v>否</v>
      </c>
    </row>
    <row r="21" ht="36" customHeight="1" spans="1:5">
      <c r="A21" s="103" t="s">
        <v>1969</v>
      </c>
      <c r="B21" s="101"/>
      <c r="C21" s="102"/>
      <c r="D21" s="95"/>
      <c r="E21" s="77" t="str">
        <f t="shared" si="0"/>
        <v>否</v>
      </c>
    </row>
    <row r="22" ht="36" customHeight="1" spans="1:5">
      <c r="A22" s="99" t="s">
        <v>1970</v>
      </c>
      <c r="B22" s="86">
        <v>918091</v>
      </c>
      <c r="C22" s="86">
        <v>983279</v>
      </c>
      <c r="D22" s="87">
        <v>0.071</v>
      </c>
      <c r="E22" s="77" t="str">
        <f t="shared" si="0"/>
        <v>是</v>
      </c>
    </row>
    <row r="23" spans="2:3">
      <c r="B23" s="104"/>
      <c r="C23" s="104"/>
    </row>
    <row r="24" spans="2:3">
      <c r="B24" s="104"/>
      <c r="C24" s="104"/>
    </row>
    <row r="25" spans="2:3">
      <c r="B25" s="104"/>
      <c r="C25" s="104"/>
    </row>
    <row r="26" spans="2:3">
      <c r="B26" s="104"/>
      <c r="C26" s="104"/>
    </row>
  </sheetData>
  <mergeCells count="1">
    <mergeCell ref="A1:D1"/>
  </mergeCells>
  <conditionalFormatting sqref="D16">
    <cfRule type="cellIs" dxfId="5" priority="4" stopIfTrue="1" operator="lessThan">
      <formula>0</formula>
    </cfRule>
  </conditionalFormatting>
  <conditionalFormatting sqref="E16:F16">
    <cfRule type="cellIs" dxfId="5" priority="5" stopIfTrue="1" operator="lessThan">
      <formula>0</formula>
    </cfRule>
  </conditionalFormatting>
  <conditionalFormatting sqref="D21:D22">
    <cfRule type="cellIs" dxfId="3" priority="2" stopIfTrue="1" operator="lessThanOrEqual">
      <formula>-1</formula>
    </cfRule>
  </conditionalFormatting>
  <conditionalFormatting sqref="D5:D7 D10:D13 D16:D17 D20">
    <cfRule type="cellIs" dxfId="3" priority="3" stopIfTrue="1" operator="lessThanOrEqual">
      <formula>-1</formula>
    </cfRule>
  </conditionalFormatting>
  <conditionalFormatting sqref="B14:B22 C18:C19 B22:C22">
    <cfRule type="cellIs" dxfId="5" priority="1" stopIfTrue="1" operator="lessThan">
      <formula>0</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6"/>
  <sheetViews>
    <sheetView workbookViewId="0">
      <selection activeCell="C8" sqref="C8:C18"/>
    </sheetView>
  </sheetViews>
  <sheetFormatPr defaultColWidth="10" defaultRowHeight="13.5" outlineLevelCol="6"/>
  <cols>
    <col min="1" max="1" width="24.6333333333333" style="19" customWidth="1"/>
    <col min="2" max="7" width="15.6333333333333" style="19" customWidth="1"/>
    <col min="8" max="8" width="9.76666666666667" style="19" customWidth="1"/>
    <col min="9" max="16384" width="10" style="19"/>
  </cols>
  <sheetData>
    <row r="1" s="19" customFormat="1" ht="30" customHeight="1" spans="1:1">
      <c r="A1" s="47"/>
    </row>
    <row r="2" s="19" customFormat="1" ht="28.6" customHeight="1" spans="1:7">
      <c r="A2" s="63" t="s">
        <v>1973</v>
      </c>
      <c r="B2" s="63"/>
      <c r="C2" s="63"/>
      <c r="D2" s="63"/>
      <c r="E2" s="63"/>
      <c r="F2" s="63"/>
      <c r="G2" s="63"/>
    </row>
    <row r="3" s="19" customFormat="1" ht="23" customHeight="1" spans="1:7">
      <c r="A3" s="52"/>
      <c r="B3" s="52"/>
      <c r="F3" s="53" t="s">
        <v>1974</v>
      </c>
      <c r="G3" s="53"/>
    </row>
    <row r="4" s="19" customFormat="1" ht="30" customHeight="1" spans="1:7">
      <c r="A4" s="57" t="s">
        <v>1975</v>
      </c>
      <c r="B4" s="57" t="s">
        <v>1976</v>
      </c>
      <c r="C4" s="57"/>
      <c r="D4" s="57"/>
      <c r="E4" s="57" t="s">
        <v>1977</v>
      </c>
      <c r="F4" s="57"/>
      <c r="G4" s="57"/>
    </row>
    <row r="5" s="19" customFormat="1" ht="30" customHeight="1" spans="1:7">
      <c r="A5" s="57"/>
      <c r="B5" s="57" t="s">
        <v>1243</v>
      </c>
      <c r="C5" s="57" t="s">
        <v>1978</v>
      </c>
      <c r="D5" s="57" t="s">
        <v>1979</v>
      </c>
      <c r="E5" s="57" t="s">
        <v>1243</v>
      </c>
      <c r="F5" s="57" t="s">
        <v>1978</v>
      </c>
      <c r="G5" s="57" t="s">
        <v>1979</v>
      </c>
    </row>
    <row r="6" s="19" customFormat="1" ht="30" customHeight="1" spans="1:7">
      <c r="A6" s="57" t="s">
        <v>1980</v>
      </c>
      <c r="B6" s="57" t="s">
        <v>1981</v>
      </c>
      <c r="C6" s="57" t="s">
        <v>1982</v>
      </c>
      <c r="D6" s="57" t="s">
        <v>1983</v>
      </c>
      <c r="E6" s="57" t="s">
        <v>1984</v>
      </c>
      <c r="F6" s="57" t="s">
        <v>1985</v>
      </c>
      <c r="G6" s="57" t="s">
        <v>1986</v>
      </c>
    </row>
    <row r="7" s="19" customFormat="1" ht="30" customHeight="1" spans="1:7">
      <c r="A7" s="64" t="s">
        <v>1987</v>
      </c>
      <c r="B7" s="65">
        <f t="shared" ref="B7:G7" si="0">SUM(B8:B18)</f>
        <v>1065.27</v>
      </c>
      <c r="C7" s="65">
        <f t="shared" si="0"/>
        <v>349.11</v>
      </c>
      <c r="D7" s="65">
        <f t="shared" si="0"/>
        <v>716.16</v>
      </c>
      <c r="E7" s="65">
        <f t="shared" si="0"/>
        <v>1055.06</v>
      </c>
      <c r="F7" s="65">
        <f t="shared" si="0"/>
        <v>341.16</v>
      </c>
      <c r="G7" s="65">
        <f t="shared" si="0"/>
        <v>713.9</v>
      </c>
    </row>
    <row r="8" s="19" customFormat="1" ht="30" customHeight="1" spans="1:7">
      <c r="A8" s="60" t="s">
        <v>1988</v>
      </c>
      <c r="B8" s="66">
        <f t="shared" ref="B8:B18" si="1">C8+D8</f>
        <v>227.83</v>
      </c>
      <c r="C8" s="66">
        <v>73.3</v>
      </c>
      <c r="D8" s="66">
        <v>154.53</v>
      </c>
      <c r="E8" s="66">
        <f t="shared" ref="E8:E18" si="2">F8+G8</f>
        <v>226.59</v>
      </c>
      <c r="F8" s="66">
        <v>72.33</v>
      </c>
      <c r="G8" s="66">
        <v>154.26</v>
      </c>
    </row>
    <row r="9" s="19" customFormat="1" ht="30" customHeight="1" spans="1:7">
      <c r="A9" s="60" t="s">
        <v>1989</v>
      </c>
      <c r="B9" s="66">
        <f t="shared" si="1"/>
        <v>51.93</v>
      </c>
      <c r="C9" s="66">
        <v>3.99</v>
      </c>
      <c r="D9" s="66">
        <v>47.94</v>
      </c>
      <c r="E9" s="66">
        <f t="shared" si="2"/>
        <v>51.44</v>
      </c>
      <c r="F9" s="66">
        <v>3.9</v>
      </c>
      <c r="G9" s="66">
        <v>47.54</v>
      </c>
    </row>
    <row r="10" s="19" customFormat="1" ht="30" customHeight="1" spans="1:7">
      <c r="A10" s="60" t="s">
        <v>1990</v>
      </c>
      <c r="B10" s="66">
        <f t="shared" si="1"/>
        <v>128.52</v>
      </c>
      <c r="C10" s="66">
        <v>18.87</v>
      </c>
      <c r="D10" s="66">
        <v>109.65</v>
      </c>
      <c r="E10" s="66">
        <f t="shared" si="2"/>
        <v>128.3</v>
      </c>
      <c r="F10" s="66">
        <v>18.7</v>
      </c>
      <c r="G10" s="66">
        <v>109.6</v>
      </c>
    </row>
    <row r="11" s="19" customFormat="1" ht="30" customHeight="1" spans="1:7">
      <c r="A11" s="60" t="s">
        <v>1991</v>
      </c>
      <c r="B11" s="66">
        <f t="shared" si="1"/>
        <v>69.21</v>
      </c>
      <c r="C11" s="66">
        <v>13.46</v>
      </c>
      <c r="D11" s="66">
        <v>55.75</v>
      </c>
      <c r="E11" s="66">
        <f t="shared" si="2"/>
        <v>68.17</v>
      </c>
      <c r="F11" s="66">
        <v>12.72</v>
      </c>
      <c r="G11" s="66">
        <v>55.45</v>
      </c>
    </row>
    <row r="12" s="19" customFormat="1" ht="30" customHeight="1" spans="1:7">
      <c r="A12" s="60" t="s">
        <v>1992</v>
      </c>
      <c r="B12" s="66">
        <f t="shared" si="1"/>
        <v>47.9</v>
      </c>
      <c r="C12" s="66">
        <v>10.68</v>
      </c>
      <c r="D12" s="66">
        <v>37.22</v>
      </c>
      <c r="E12" s="66">
        <f t="shared" si="2"/>
        <v>47.02</v>
      </c>
      <c r="F12" s="66">
        <v>9.9</v>
      </c>
      <c r="G12" s="66">
        <v>37.12</v>
      </c>
    </row>
    <row r="13" s="19" customFormat="1" ht="30" customHeight="1" spans="1:7">
      <c r="A13" s="60" t="s">
        <v>1993</v>
      </c>
      <c r="B13" s="66">
        <f t="shared" si="1"/>
        <v>63.58</v>
      </c>
      <c r="C13" s="66">
        <v>16.41</v>
      </c>
      <c r="D13" s="66">
        <v>47.17</v>
      </c>
      <c r="E13" s="66">
        <f t="shared" si="2"/>
        <v>62.84</v>
      </c>
      <c r="F13" s="66">
        <v>15.72</v>
      </c>
      <c r="G13" s="66">
        <v>47.12</v>
      </c>
    </row>
    <row r="14" s="19" customFormat="1" ht="30" customHeight="1" spans="1:7">
      <c r="A14" s="60" t="s">
        <v>1994</v>
      </c>
      <c r="B14" s="66">
        <f t="shared" si="1"/>
        <v>68.62</v>
      </c>
      <c r="C14" s="66">
        <v>16.34</v>
      </c>
      <c r="D14" s="66">
        <v>52.28</v>
      </c>
      <c r="E14" s="66">
        <f t="shared" si="2"/>
        <v>68.15</v>
      </c>
      <c r="F14" s="66">
        <v>15.96</v>
      </c>
      <c r="G14" s="66">
        <v>52.19</v>
      </c>
    </row>
    <row r="15" s="19" customFormat="1" ht="30" customHeight="1" spans="1:7">
      <c r="A15" s="60" t="s">
        <v>1995</v>
      </c>
      <c r="B15" s="66">
        <f t="shared" si="1"/>
        <v>90.61</v>
      </c>
      <c r="C15" s="66">
        <v>41.83</v>
      </c>
      <c r="D15" s="66">
        <v>48.78</v>
      </c>
      <c r="E15" s="66">
        <f t="shared" si="2"/>
        <v>89.72</v>
      </c>
      <c r="F15" s="66">
        <v>40.97</v>
      </c>
      <c r="G15" s="66">
        <v>48.75</v>
      </c>
    </row>
    <row r="16" s="19" customFormat="1" ht="30" customHeight="1" spans="1:7">
      <c r="A16" s="60" t="s">
        <v>1996</v>
      </c>
      <c r="B16" s="66">
        <f t="shared" si="1"/>
        <v>110.46</v>
      </c>
      <c r="C16" s="66">
        <v>59.43</v>
      </c>
      <c r="D16" s="66">
        <v>51.03</v>
      </c>
      <c r="E16" s="66">
        <f t="shared" si="2"/>
        <v>108.33</v>
      </c>
      <c r="F16" s="66">
        <v>57.82</v>
      </c>
      <c r="G16" s="66">
        <v>50.51</v>
      </c>
    </row>
    <row r="17" s="19" customFormat="1" ht="30" customHeight="1" spans="1:7">
      <c r="A17" s="60" t="s">
        <v>1997</v>
      </c>
      <c r="B17" s="66">
        <f t="shared" si="1"/>
        <v>90.76</v>
      </c>
      <c r="C17" s="66">
        <v>36.28</v>
      </c>
      <c r="D17" s="66">
        <v>54.48</v>
      </c>
      <c r="E17" s="66">
        <f t="shared" si="2"/>
        <v>90.15</v>
      </c>
      <c r="F17" s="66">
        <v>35.74</v>
      </c>
      <c r="G17" s="66">
        <v>54.41</v>
      </c>
    </row>
    <row r="18" s="19" customFormat="1" ht="30" customHeight="1" spans="1:7">
      <c r="A18" s="60" t="s">
        <v>1998</v>
      </c>
      <c r="B18" s="66">
        <f t="shared" si="1"/>
        <v>115.85</v>
      </c>
      <c r="C18" s="66">
        <v>58.52</v>
      </c>
      <c r="D18" s="66">
        <v>57.33</v>
      </c>
      <c r="E18" s="66">
        <f t="shared" si="2"/>
        <v>114.35</v>
      </c>
      <c r="F18" s="66">
        <v>57.4</v>
      </c>
      <c r="G18" s="66">
        <v>56.95</v>
      </c>
    </row>
    <row r="19" s="21" customFormat="1" ht="25" customHeight="1" spans="1:7">
      <c r="A19" s="46" t="s">
        <v>1999</v>
      </c>
      <c r="B19" s="46"/>
      <c r="C19" s="46"/>
      <c r="D19" s="46"/>
      <c r="E19" s="46"/>
      <c r="F19" s="46"/>
      <c r="G19" s="46"/>
    </row>
    <row r="20" s="21" customFormat="1" ht="25" customHeight="1" spans="1:7">
      <c r="A20" s="46" t="s">
        <v>2000</v>
      </c>
      <c r="B20" s="46"/>
      <c r="C20" s="46"/>
      <c r="D20" s="46"/>
      <c r="E20" s="46"/>
      <c r="F20" s="46"/>
      <c r="G20" s="46"/>
    </row>
    <row r="21" s="19" customFormat="1" ht="18" customHeight="1" spans="1:7">
      <c r="A21" s="47"/>
      <c r="B21" s="47"/>
      <c r="C21" s="47"/>
      <c r="D21" s="47"/>
      <c r="E21" s="47"/>
      <c r="F21" s="47"/>
      <c r="G21" s="47"/>
    </row>
    <row r="22" s="19" customFormat="1" ht="18" customHeight="1" spans="1:7">
      <c r="A22" s="47"/>
      <c r="B22" s="47"/>
      <c r="C22" s="47"/>
      <c r="D22" s="47"/>
      <c r="E22" s="47"/>
      <c r="F22" s="47"/>
      <c r="G22" s="47"/>
    </row>
    <row r="23" s="19" customFormat="1" ht="18" customHeight="1" spans="1:7">
      <c r="A23" s="47"/>
      <c r="B23" s="47"/>
      <c r="C23" s="47"/>
      <c r="D23" s="47"/>
      <c r="E23" s="47"/>
      <c r="F23" s="47"/>
      <c r="G23" s="47"/>
    </row>
    <row r="24" s="19" customFormat="1" ht="18" customHeight="1" spans="1:7">
      <c r="A24" s="47"/>
      <c r="B24" s="47"/>
      <c r="C24" s="47"/>
      <c r="D24" s="47"/>
      <c r="E24" s="47"/>
      <c r="F24" s="47"/>
      <c r="G24" s="47"/>
    </row>
    <row r="25" s="19" customFormat="1" ht="14" customHeight="1" spans="1:7">
      <c r="A25" s="47"/>
      <c r="B25" s="47"/>
      <c r="C25" s="47"/>
      <c r="D25" s="47"/>
      <c r="E25" s="47"/>
      <c r="F25" s="47"/>
      <c r="G25" s="47"/>
    </row>
    <row r="26" s="19" customFormat="1" ht="19" customHeight="1" spans="1:7">
      <c r="A26" s="52"/>
      <c r="B26" s="52"/>
      <c r="C26" s="52"/>
      <c r="D26" s="52"/>
      <c r="E26" s="52"/>
      <c r="F26" s="52"/>
      <c r="G26" s="52"/>
    </row>
  </sheetData>
  <mergeCells count="7">
    <mergeCell ref="A2:G2"/>
    <mergeCell ref="F3:G3"/>
    <mergeCell ref="B4:D4"/>
    <mergeCell ref="E4:G4"/>
    <mergeCell ref="A19:G19"/>
    <mergeCell ref="A20:G20"/>
    <mergeCell ref="A4:A5"/>
  </mergeCells>
  <printOptions horizontalCentered="1"/>
  <pageMargins left="0.707638888888889" right="0.707638888888889" top="0.629166666666667" bottom="0.751388888888889" header="0.30625" footer="0.30625"/>
  <pageSetup paperSize="9" fitToHeight="200" orientation="landscape" horizontalDpi="600" verticalDpi="600"/>
  <headerFooter>
    <oddFooter>&amp;C&amp;16- &amp;P -</odd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6"/>
  <sheetViews>
    <sheetView workbookViewId="0">
      <selection activeCell="C8" sqref="C8"/>
    </sheetView>
  </sheetViews>
  <sheetFormatPr defaultColWidth="10" defaultRowHeight="13.5" outlineLevelCol="6"/>
  <cols>
    <col min="1" max="1" width="62.25" style="19" customWidth="1"/>
    <col min="2" max="3" width="28.6333333333333" style="19" customWidth="1"/>
    <col min="4" max="4" width="9.76666666666667" style="19" customWidth="1"/>
    <col min="5" max="16384" width="10" style="19"/>
  </cols>
  <sheetData>
    <row r="1" s="19" customFormat="1" ht="23" customHeight="1"/>
    <row r="2" s="19" customFormat="1" ht="14.3" customHeight="1" spans="1:1">
      <c r="A2" s="47"/>
    </row>
    <row r="3" s="19" customFormat="1" ht="28.6" customHeight="1" spans="1:3">
      <c r="A3" s="42" t="s">
        <v>2001</v>
      </c>
      <c r="B3" s="42"/>
      <c r="C3" s="42"/>
    </row>
    <row r="4" s="19" customFormat="1" ht="27" customHeight="1" spans="1:3">
      <c r="A4" s="52"/>
      <c r="B4" s="52"/>
      <c r="C4" s="53" t="s">
        <v>1974</v>
      </c>
    </row>
    <row r="5" s="55" customFormat="1" ht="24" customHeight="1" spans="1:3">
      <c r="A5" s="57" t="s">
        <v>2002</v>
      </c>
      <c r="B5" s="57" t="s">
        <v>1930</v>
      </c>
      <c r="C5" s="57" t="s">
        <v>2003</v>
      </c>
    </row>
    <row r="6" s="55" customFormat="1" ht="32" customHeight="1" spans="1:3">
      <c r="A6" s="58" t="s">
        <v>2004</v>
      </c>
      <c r="B6" s="59">
        <v>340.14</v>
      </c>
      <c r="C6" s="59">
        <v>340.14</v>
      </c>
    </row>
    <row r="7" s="55" customFormat="1" ht="32" customHeight="1" spans="1:3">
      <c r="A7" s="58" t="s">
        <v>2005</v>
      </c>
      <c r="B7" s="59">
        <v>349.1</v>
      </c>
      <c r="C7" s="59">
        <v>349.1</v>
      </c>
    </row>
    <row r="8" s="55" customFormat="1" ht="32" customHeight="1" spans="1:3">
      <c r="A8" s="58" t="s">
        <v>2006</v>
      </c>
      <c r="B8" s="59">
        <v>41.89</v>
      </c>
      <c r="C8" s="59">
        <v>41.89</v>
      </c>
    </row>
    <row r="9" s="55" customFormat="1" ht="30" customHeight="1" spans="1:3">
      <c r="A9" s="60" t="s">
        <v>2007</v>
      </c>
      <c r="B9" s="59"/>
      <c r="C9" s="59"/>
    </row>
    <row r="10" s="55" customFormat="1" ht="32" customHeight="1" spans="1:3">
      <c r="A10" s="60" t="s">
        <v>2008</v>
      </c>
      <c r="B10" s="59">
        <v>41.89</v>
      </c>
      <c r="C10" s="59">
        <v>41.89</v>
      </c>
    </row>
    <row r="11" s="55" customFormat="1" ht="32" customHeight="1" spans="1:3">
      <c r="A11" s="58" t="s">
        <v>2009</v>
      </c>
      <c r="B11" s="59">
        <v>40.87</v>
      </c>
      <c r="C11" s="59">
        <v>40.87</v>
      </c>
    </row>
    <row r="12" s="55" customFormat="1" ht="32" customHeight="1" spans="1:3">
      <c r="A12" s="58" t="s">
        <v>2010</v>
      </c>
      <c r="B12" s="59">
        <v>341.16</v>
      </c>
      <c r="C12" s="59">
        <v>341.16</v>
      </c>
    </row>
    <row r="13" s="55" customFormat="1" ht="32" customHeight="1" spans="1:3">
      <c r="A13" s="58" t="s">
        <v>2011</v>
      </c>
      <c r="B13" s="59"/>
      <c r="C13" s="59"/>
    </row>
    <row r="14" s="55" customFormat="1" ht="32" customHeight="1" spans="1:3">
      <c r="A14" s="58" t="s">
        <v>2012</v>
      </c>
      <c r="B14" s="59"/>
      <c r="C14" s="59"/>
    </row>
    <row r="15" s="56" customFormat="1" ht="96" customHeight="1" spans="1:7">
      <c r="A15" s="61" t="s">
        <v>2013</v>
      </c>
      <c r="B15" s="61"/>
      <c r="C15" s="61"/>
      <c r="D15" s="62"/>
      <c r="E15" s="62"/>
      <c r="F15" s="62"/>
      <c r="G15" s="62"/>
    </row>
    <row r="16" s="19" customFormat="1" spans="1:3">
      <c r="A16" s="52"/>
      <c r="B16" s="52"/>
      <c r="C16" s="52"/>
    </row>
  </sheetData>
  <mergeCells count="2">
    <mergeCell ref="A3:C3"/>
    <mergeCell ref="A15:C15"/>
  </mergeCells>
  <printOptions horizontalCentered="1"/>
  <pageMargins left="0.707638888888889" right="0.707638888888889" top="0.751388888888889" bottom="0.751388888888889" header="0.30625" footer="0.30625"/>
  <pageSetup paperSize="9" fitToHeight="200" orientation="landscape" horizontalDpi="600" verticalDpi="600"/>
  <headerFooter>
    <oddFooter>&amp;C&amp;16- &amp;P -</odd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6"/>
  <sheetViews>
    <sheetView workbookViewId="0">
      <selection activeCell="C8" sqref="C8"/>
    </sheetView>
  </sheetViews>
  <sheetFormatPr defaultColWidth="10" defaultRowHeight="13.5" outlineLevelCol="6"/>
  <cols>
    <col min="1" max="1" width="60" style="19" customWidth="1"/>
    <col min="2" max="3" width="25.6333333333333" style="19" customWidth="1"/>
    <col min="4" max="4" width="9.76666666666667" style="19" customWidth="1"/>
    <col min="5" max="16384" width="10" style="19"/>
  </cols>
  <sheetData>
    <row r="1" s="19" customFormat="1" ht="23" customHeight="1"/>
    <row r="2" s="19" customFormat="1" ht="14.3" customHeight="1" spans="1:1">
      <c r="A2" s="47"/>
    </row>
    <row r="3" s="19" customFormat="1" ht="28.6" customHeight="1" spans="1:3">
      <c r="A3" s="42" t="s">
        <v>2014</v>
      </c>
      <c r="B3" s="42"/>
      <c r="C3" s="42"/>
    </row>
    <row r="4" s="19" customFormat="1" ht="27" customHeight="1" spans="1:3">
      <c r="A4" s="52"/>
      <c r="B4" s="52"/>
      <c r="C4" s="53" t="s">
        <v>1974</v>
      </c>
    </row>
    <row r="5" s="19" customFormat="1" ht="24" customHeight="1" spans="1:3">
      <c r="A5" s="27" t="s">
        <v>2002</v>
      </c>
      <c r="B5" s="27" t="s">
        <v>1930</v>
      </c>
      <c r="C5" s="27" t="s">
        <v>2003</v>
      </c>
    </row>
    <row r="6" s="19" customFormat="1" ht="32" customHeight="1" spans="1:3">
      <c r="A6" s="49" t="s">
        <v>2004</v>
      </c>
      <c r="B6" s="54">
        <v>70.55</v>
      </c>
      <c r="C6" s="54">
        <v>70.55</v>
      </c>
    </row>
    <row r="7" s="19" customFormat="1" ht="32" customHeight="1" spans="1:3">
      <c r="A7" s="49" t="s">
        <v>2005</v>
      </c>
      <c r="B7" s="54">
        <v>73.3</v>
      </c>
      <c r="C7" s="54">
        <v>73.3</v>
      </c>
    </row>
    <row r="8" s="19" customFormat="1" ht="32" customHeight="1" spans="1:3">
      <c r="A8" s="49" t="s">
        <v>2006</v>
      </c>
      <c r="B8" s="54">
        <v>8.02</v>
      </c>
      <c r="C8" s="54">
        <v>8.02</v>
      </c>
    </row>
    <row r="9" s="19" customFormat="1" ht="32" customHeight="1" spans="1:3">
      <c r="A9" s="49" t="s">
        <v>2015</v>
      </c>
      <c r="B9" s="54"/>
      <c r="C9" s="54"/>
    </row>
    <row r="10" s="19" customFormat="1" ht="32" customHeight="1" spans="1:3">
      <c r="A10" s="49" t="s">
        <v>2016</v>
      </c>
      <c r="B10" s="54">
        <v>8.02</v>
      </c>
      <c r="C10" s="54">
        <v>8.02</v>
      </c>
    </row>
    <row r="11" s="19" customFormat="1" ht="32" customHeight="1" spans="1:3">
      <c r="A11" s="49" t="s">
        <v>2009</v>
      </c>
      <c r="B11" s="54">
        <v>6.24</v>
      </c>
      <c r="C11" s="54">
        <v>6.24</v>
      </c>
    </row>
    <row r="12" s="19" customFormat="1" ht="32" customHeight="1" spans="1:3">
      <c r="A12" s="49" t="s">
        <v>2010</v>
      </c>
      <c r="B12" s="54">
        <v>72.33</v>
      </c>
      <c r="C12" s="54">
        <v>72.33</v>
      </c>
    </row>
    <row r="13" s="19" customFormat="1" ht="32" customHeight="1" spans="1:3">
      <c r="A13" s="49" t="s">
        <v>2011</v>
      </c>
      <c r="B13" s="54"/>
      <c r="C13" s="54"/>
    </row>
    <row r="14" s="19" customFormat="1" ht="32" customHeight="1" spans="1:3">
      <c r="A14" s="49" t="s">
        <v>2012</v>
      </c>
      <c r="B14" s="54"/>
      <c r="C14" s="54"/>
    </row>
    <row r="15" s="21" customFormat="1" ht="91" customHeight="1" spans="1:7">
      <c r="A15" s="32" t="s">
        <v>2017</v>
      </c>
      <c r="B15" s="32"/>
      <c r="C15" s="32"/>
      <c r="D15" s="46"/>
      <c r="E15" s="46"/>
      <c r="F15" s="46"/>
      <c r="G15" s="46"/>
    </row>
    <row r="16" s="19" customFormat="1" spans="1:3">
      <c r="A16" s="52"/>
      <c r="B16" s="52"/>
      <c r="C16" s="52"/>
    </row>
  </sheetData>
  <mergeCells count="2">
    <mergeCell ref="A3:C3"/>
    <mergeCell ref="A15:C15"/>
  </mergeCells>
  <printOptions horizontalCentered="1"/>
  <pageMargins left="0.707638888888889" right="0.707638888888889" top="0.354166666666667" bottom="0.471527777777778" header="0.30625" footer="0.30625"/>
  <pageSetup paperSize="9" fitToHeight="200" orientation="landscape" horizontalDpi="600" verticalDpi="600"/>
  <headerFooter>
    <oddFooter>&amp;C&amp;16- &amp;P -</oddFooter>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4"/>
  <sheetViews>
    <sheetView workbookViewId="0">
      <selection activeCell="C8" sqref="C8"/>
    </sheetView>
  </sheetViews>
  <sheetFormatPr defaultColWidth="10" defaultRowHeight="13.5" outlineLevelCol="2"/>
  <cols>
    <col min="1" max="1" width="60.5" style="19" customWidth="1"/>
    <col min="2" max="3" width="25.6333333333333" style="19" customWidth="1"/>
    <col min="4" max="4" width="9.76666666666667" style="19" customWidth="1"/>
    <col min="5" max="16384" width="10" style="19"/>
  </cols>
  <sheetData>
    <row r="1" s="19" customFormat="1" ht="24" customHeight="1"/>
    <row r="2" s="19" customFormat="1" ht="14.3" customHeight="1" spans="1:1">
      <c r="A2" s="47"/>
    </row>
    <row r="3" s="19" customFormat="1" ht="28.6" customHeight="1" spans="1:3">
      <c r="A3" s="42" t="s">
        <v>2018</v>
      </c>
      <c r="B3" s="42"/>
      <c r="C3" s="42"/>
    </row>
    <row r="4" s="19" customFormat="1" ht="25" customHeight="1" spans="1:3">
      <c r="A4" s="52"/>
      <c r="B4" s="52"/>
      <c r="C4" s="53" t="s">
        <v>1974</v>
      </c>
    </row>
    <row r="5" s="19" customFormat="1" ht="32" customHeight="1" spans="1:3">
      <c r="A5" s="27" t="s">
        <v>2002</v>
      </c>
      <c r="B5" s="27" t="s">
        <v>1930</v>
      </c>
      <c r="C5" s="27" t="s">
        <v>2003</v>
      </c>
    </row>
    <row r="6" s="19" customFormat="1" ht="32" customHeight="1" spans="1:3">
      <c r="A6" s="49" t="s">
        <v>2019</v>
      </c>
      <c r="B6" s="50">
        <v>604.02</v>
      </c>
      <c r="C6" s="50">
        <v>604.02</v>
      </c>
    </row>
    <row r="7" s="19" customFormat="1" ht="32" customHeight="1" spans="1:3">
      <c r="A7" s="49" t="s">
        <v>2020</v>
      </c>
      <c r="B7" s="50">
        <v>716.16</v>
      </c>
      <c r="C7" s="50">
        <v>716.16</v>
      </c>
    </row>
    <row r="8" s="19" customFormat="1" ht="32" customHeight="1" spans="1:3">
      <c r="A8" s="49" t="s">
        <v>2021</v>
      </c>
      <c r="B8" s="50">
        <v>125.02</v>
      </c>
      <c r="C8" s="50">
        <v>125.02</v>
      </c>
    </row>
    <row r="9" s="19" customFormat="1" ht="32" customHeight="1" spans="1:3">
      <c r="A9" s="49" t="s">
        <v>2022</v>
      </c>
      <c r="B9" s="50">
        <v>15.14</v>
      </c>
      <c r="C9" s="50">
        <v>15.14</v>
      </c>
    </row>
    <row r="10" s="19" customFormat="1" ht="32" customHeight="1" spans="1:3">
      <c r="A10" s="49" t="s">
        <v>2023</v>
      </c>
      <c r="B10" s="50">
        <v>713.9</v>
      </c>
      <c r="C10" s="50">
        <v>713.9</v>
      </c>
    </row>
    <row r="11" s="19" customFormat="1" ht="32" customHeight="1" spans="1:3">
      <c r="A11" s="49" t="s">
        <v>2024</v>
      </c>
      <c r="B11" s="50"/>
      <c r="C11" s="50"/>
    </row>
    <row r="12" s="19" customFormat="1" ht="32" customHeight="1" spans="1:3">
      <c r="A12" s="49" t="s">
        <v>2025</v>
      </c>
      <c r="B12" s="50"/>
      <c r="C12" s="50"/>
    </row>
    <row r="13" s="21" customFormat="1" ht="85" customHeight="1" spans="1:3">
      <c r="A13" s="32" t="s">
        <v>2026</v>
      </c>
      <c r="B13" s="32"/>
      <c r="C13" s="32"/>
    </row>
    <row r="14" s="19" customFormat="1" ht="31" customHeight="1" spans="1:3">
      <c r="A14" s="51"/>
      <c r="B14" s="51"/>
      <c r="C14" s="51"/>
    </row>
  </sheetData>
  <mergeCells count="3">
    <mergeCell ref="A3:C3"/>
    <mergeCell ref="A13:C13"/>
    <mergeCell ref="A14:C14"/>
  </mergeCells>
  <printOptions horizontalCentered="1"/>
  <pageMargins left="0.707638888888889" right="0.707638888888889" top="0.751388888888889" bottom="0.751388888888889" header="0.30625" footer="0.30625"/>
  <pageSetup paperSize="9" fitToHeight="200" orientation="landscape" horizontalDpi="600" verticalDpi="600"/>
  <headerFooter>
    <oddFooter>&amp;C&amp;16- &amp;P -</oddFooter>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4"/>
  <sheetViews>
    <sheetView workbookViewId="0">
      <selection activeCell="C8" sqref="C8"/>
    </sheetView>
  </sheetViews>
  <sheetFormatPr defaultColWidth="10" defaultRowHeight="13.5" outlineLevelCol="2"/>
  <cols>
    <col min="1" max="1" width="59.3833333333333" style="19" customWidth="1"/>
    <col min="2" max="3" width="25.6333333333333" style="19" customWidth="1"/>
    <col min="4" max="4" width="9.76666666666667" style="19" customWidth="1"/>
    <col min="5" max="16384" width="10" style="19"/>
  </cols>
  <sheetData>
    <row r="1" s="19" customFormat="1" ht="24" customHeight="1"/>
    <row r="2" s="19" customFormat="1" ht="14.3" customHeight="1" spans="1:1">
      <c r="A2" s="47"/>
    </row>
    <row r="3" s="19" customFormat="1" ht="28.6" customHeight="1" spans="1:3">
      <c r="A3" s="42" t="s">
        <v>2027</v>
      </c>
      <c r="B3" s="42"/>
      <c r="C3" s="42"/>
    </row>
    <row r="4" s="20" customFormat="1" ht="25" customHeight="1" spans="1:3">
      <c r="A4" s="48"/>
      <c r="B4" s="48"/>
      <c r="C4" s="36" t="s">
        <v>1974</v>
      </c>
    </row>
    <row r="5" s="20" customFormat="1" ht="32" customHeight="1" spans="1:3">
      <c r="A5" s="27" t="s">
        <v>2002</v>
      </c>
      <c r="B5" s="27" t="s">
        <v>1930</v>
      </c>
      <c r="C5" s="27" t="s">
        <v>2003</v>
      </c>
    </row>
    <row r="6" s="20" customFormat="1" ht="32" customHeight="1" spans="1:3">
      <c r="A6" s="49" t="s">
        <v>2019</v>
      </c>
      <c r="B6" s="50">
        <v>134.63</v>
      </c>
      <c r="C6" s="50">
        <v>134.63</v>
      </c>
    </row>
    <row r="7" s="20" customFormat="1" ht="32" customHeight="1" spans="1:3">
      <c r="A7" s="49" t="s">
        <v>2020</v>
      </c>
      <c r="B7" s="50">
        <v>154.53</v>
      </c>
      <c r="C7" s="50">
        <v>154.53</v>
      </c>
    </row>
    <row r="8" s="20" customFormat="1" ht="32" customHeight="1" spans="1:3">
      <c r="A8" s="49" t="s">
        <v>2021</v>
      </c>
      <c r="B8" s="50">
        <v>20.88</v>
      </c>
      <c r="C8" s="50">
        <v>20.88</v>
      </c>
    </row>
    <row r="9" s="20" customFormat="1" ht="32" customHeight="1" spans="1:3">
      <c r="A9" s="49" t="s">
        <v>2022</v>
      </c>
      <c r="B9" s="50">
        <v>1.25</v>
      </c>
      <c r="C9" s="50">
        <v>1.25</v>
      </c>
    </row>
    <row r="10" s="20" customFormat="1" ht="32" customHeight="1" spans="1:3">
      <c r="A10" s="49" t="s">
        <v>2023</v>
      </c>
      <c r="B10" s="50">
        <v>154.26</v>
      </c>
      <c r="C10" s="50">
        <v>154.26</v>
      </c>
    </row>
    <row r="11" s="20" customFormat="1" ht="32" customHeight="1" spans="1:3">
      <c r="A11" s="49" t="s">
        <v>2028</v>
      </c>
      <c r="B11" s="50"/>
      <c r="C11" s="50"/>
    </row>
    <row r="12" s="20" customFormat="1" ht="32" customHeight="1" spans="1:3">
      <c r="A12" s="49" t="s">
        <v>2029</v>
      </c>
      <c r="B12" s="50"/>
      <c r="C12" s="50"/>
    </row>
    <row r="13" s="21" customFormat="1" ht="90" customHeight="1" spans="1:3">
      <c r="A13" s="32" t="s">
        <v>2030</v>
      </c>
      <c r="B13" s="32"/>
      <c r="C13" s="32"/>
    </row>
    <row r="14" s="19" customFormat="1" ht="31" customHeight="1" spans="1:3">
      <c r="A14" s="51"/>
      <c r="B14" s="51"/>
      <c r="C14" s="51"/>
    </row>
  </sheetData>
  <mergeCells count="3">
    <mergeCell ref="A3:C3"/>
    <mergeCell ref="A13:C13"/>
    <mergeCell ref="A14:C14"/>
  </mergeCells>
  <printOptions horizontalCentered="1"/>
  <pageMargins left="0.707638888888889" right="0.707638888888889" top="0.751388888888889" bottom="0.751388888888889" header="0.30625" footer="0.30625"/>
  <pageSetup paperSize="9" fitToHeight="200" orientation="landscape" horizontalDpi="600" verticalDpi="600"/>
  <headerFooter>
    <oddFooter>&amp;C&amp;16- &amp;P -</oddFooter>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D28"/>
  <sheetViews>
    <sheetView workbookViewId="0">
      <selection activeCell="C8" sqref="C8"/>
    </sheetView>
  </sheetViews>
  <sheetFormatPr defaultColWidth="10" defaultRowHeight="13.5" outlineLevelCol="3"/>
  <cols>
    <col min="1" max="1" width="36" style="19" customWidth="1"/>
    <col min="2" max="4" width="15.6333333333333" style="19" customWidth="1"/>
    <col min="5" max="5" width="9.76666666666667" style="19" customWidth="1"/>
    <col min="6" max="16384" width="10" style="19"/>
  </cols>
  <sheetData>
    <row r="1" s="19" customFormat="1" ht="22" customHeight="1"/>
    <row r="2" s="19" customFormat="1" ht="14.3" customHeight="1" spans="1:1">
      <c r="A2" s="41"/>
    </row>
    <row r="3" s="19" customFormat="1" ht="63" customHeight="1" spans="1:4">
      <c r="A3" s="42" t="s">
        <v>2031</v>
      </c>
      <c r="B3" s="42"/>
      <c r="C3" s="42"/>
      <c r="D3" s="42"/>
    </row>
    <row r="4" s="20" customFormat="1" ht="30" customHeight="1" spans="4:4">
      <c r="D4" s="36" t="s">
        <v>1974</v>
      </c>
    </row>
    <row r="5" s="20" customFormat="1" ht="25" customHeight="1" spans="1:4">
      <c r="A5" s="27" t="s">
        <v>2002</v>
      </c>
      <c r="B5" s="27" t="s">
        <v>2032</v>
      </c>
      <c r="C5" s="27" t="s">
        <v>2033</v>
      </c>
      <c r="D5" s="27" t="s">
        <v>2034</v>
      </c>
    </row>
    <row r="6" s="20" customFormat="1" ht="25" customHeight="1" spans="1:4">
      <c r="A6" s="43" t="s">
        <v>2035</v>
      </c>
      <c r="B6" s="29" t="s">
        <v>2036</v>
      </c>
      <c r="C6" s="44">
        <f>C7+C9</f>
        <v>166.91</v>
      </c>
      <c r="D6" s="44">
        <f>D7+D9</f>
        <v>28.9</v>
      </c>
    </row>
    <row r="7" s="20" customFormat="1" ht="25" customHeight="1" spans="1:4">
      <c r="A7" s="45" t="s">
        <v>2037</v>
      </c>
      <c r="B7" s="29" t="s">
        <v>1982</v>
      </c>
      <c r="C7" s="44">
        <v>41.89</v>
      </c>
      <c r="D7" s="44">
        <v>8.02</v>
      </c>
    </row>
    <row r="8" s="20" customFormat="1" ht="25" customHeight="1" spans="1:4">
      <c r="A8" s="45" t="s">
        <v>2038</v>
      </c>
      <c r="B8" s="29" t="s">
        <v>1983</v>
      </c>
      <c r="C8" s="44">
        <v>40.09</v>
      </c>
      <c r="D8" s="44">
        <v>6.22</v>
      </c>
    </row>
    <row r="9" s="20" customFormat="1" ht="25" customHeight="1" spans="1:4">
      <c r="A9" s="45" t="s">
        <v>2039</v>
      </c>
      <c r="B9" s="29" t="s">
        <v>2040</v>
      </c>
      <c r="C9" s="44">
        <v>125.02</v>
      </c>
      <c r="D9" s="44">
        <v>20.88</v>
      </c>
    </row>
    <row r="10" s="20" customFormat="1" ht="25" customHeight="1" spans="1:4">
      <c r="A10" s="45" t="s">
        <v>2038</v>
      </c>
      <c r="B10" s="29" t="s">
        <v>1985</v>
      </c>
      <c r="C10" s="44">
        <v>73.95</v>
      </c>
      <c r="D10" s="44">
        <v>6.12</v>
      </c>
    </row>
    <row r="11" s="20" customFormat="1" ht="25" customHeight="1" spans="1:4">
      <c r="A11" s="43" t="s">
        <v>2041</v>
      </c>
      <c r="B11" s="29" t="s">
        <v>2042</v>
      </c>
      <c r="C11" s="44">
        <f>C12+C13</f>
        <v>56.01</v>
      </c>
      <c r="D11" s="44">
        <f>D12+D13</f>
        <v>7.47</v>
      </c>
    </row>
    <row r="12" s="20" customFormat="1" ht="25" customHeight="1" spans="1:4">
      <c r="A12" s="45" t="s">
        <v>2037</v>
      </c>
      <c r="B12" s="29" t="s">
        <v>2043</v>
      </c>
      <c r="C12" s="44">
        <v>40.87</v>
      </c>
      <c r="D12" s="44">
        <v>6.22</v>
      </c>
    </row>
    <row r="13" s="20" customFormat="1" ht="25" customHeight="1" spans="1:4">
      <c r="A13" s="45" t="s">
        <v>2039</v>
      </c>
      <c r="B13" s="29" t="s">
        <v>2044</v>
      </c>
      <c r="C13" s="44">
        <v>15.14</v>
      </c>
      <c r="D13" s="44">
        <v>1.25</v>
      </c>
    </row>
    <row r="14" s="20" customFormat="1" ht="25" customHeight="1" spans="1:4">
      <c r="A14" s="43" t="s">
        <v>2045</v>
      </c>
      <c r="B14" s="29" t="s">
        <v>2046</v>
      </c>
      <c r="C14" s="44">
        <f>C15+C16</f>
        <v>30.59</v>
      </c>
      <c r="D14" s="44">
        <f>D15+D16</f>
        <v>6.99</v>
      </c>
    </row>
    <row r="15" s="20" customFormat="1" ht="25" customHeight="1" spans="1:4">
      <c r="A15" s="45" t="s">
        <v>2037</v>
      </c>
      <c r="B15" s="29" t="s">
        <v>2047</v>
      </c>
      <c r="C15" s="44">
        <v>11.04</v>
      </c>
      <c r="D15" s="44">
        <v>2.29</v>
      </c>
    </row>
    <row r="16" s="20" customFormat="1" ht="25" customHeight="1" spans="1:4">
      <c r="A16" s="45" t="s">
        <v>2039</v>
      </c>
      <c r="B16" s="29" t="s">
        <v>2048</v>
      </c>
      <c r="C16" s="44">
        <v>19.55</v>
      </c>
      <c r="D16" s="44">
        <v>4.7</v>
      </c>
    </row>
    <row r="17" s="20" customFormat="1" ht="25" customHeight="1" spans="1:4">
      <c r="A17" s="43" t="s">
        <v>2049</v>
      </c>
      <c r="B17" s="29" t="s">
        <v>2050</v>
      </c>
      <c r="C17" s="44">
        <f>C18+C21</f>
        <v>54.49</v>
      </c>
      <c r="D17" s="44">
        <f>D18+D21</f>
        <v>12.02</v>
      </c>
    </row>
    <row r="18" s="20" customFormat="1" ht="25" customHeight="1" spans="1:4">
      <c r="A18" s="45" t="s">
        <v>2037</v>
      </c>
      <c r="B18" s="29" t="s">
        <v>2051</v>
      </c>
      <c r="C18" s="44">
        <v>43.73</v>
      </c>
      <c r="D18" s="44">
        <v>8.41</v>
      </c>
    </row>
    <row r="19" s="20" customFormat="1" ht="25" customHeight="1" spans="1:4">
      <c r="A19" s="45" t="s">
        <v>2052</v>
      </c>
      <c r="B19" s="29"/>
      <c r="C19" s="44">
        <v>39.22</v>
      </c>
      <c r="D19" s="44">
        <v>7.57</v>
      </c>
    </row>
    <row r="20" s="20" customFormat="1" ht="25" customHeight="1" spans="1:4">
      <c r="A20" s="45" t="s">
        <v>2053</v>
      </c>
      <c r="B20" s="29" t="s">
        <v>2054</v>
      </c>
      <c r="C20" s="44">
        <v>4.51</v>
      </c>
      <c r="D20" s="44">
        <v>0.84</v>
      </c>
    </row>
    <row r="21" s="20" customFormat="1" ht="25" customHeight="1" spans="1:4">
      <c r="A21" s="45" t="s">
        <v>2039</v>
      </c>
      <c r="B21" s="29" t="s">
        <v>2055</v>
      </c>
      <c r="C21" s="44">
        <v>10.76</v>
      </c>
      <c r="D21" s="44">
        <v>3.61</v>
      </c>
    </row>
    <row r="22" s="20" customFormat="1" ht="25" customHeight="1" spans="1:4">
      <c r="A22" s="45" t="s">
        <v>2052</v>
      </c>
      <c r="B22" s="29"/>
      <c r="C22" s="44">
        <v>9.63</v>
      </c>
      <c r="D22" s="44">
        <v>3.25</v>
      </c>
    </row>
    <row r="23" s="20" customFormat="1" ht="25" customHeight="1" spans="1:4">
      <c r="A23" s="45" t="s">
        <v>2056</v>
      </c>
      <c r="B23" s="29" t="s">
        <v>2057</v>
      </c>
      <c r="C23" s="44">
        <v>1.13</v>
      </c>
      <c r="D23" s="44">
        <v>0.36</v>
      </c>
    </row>
    <row r="24" s="20" customFormat="1" ht="25" customHeight="1" spans="1:4">
      <c r="A24" s="43" t="s">
        <v>2058</v>
      </c>
      <c r="B24" s="29" t="s">
        <v>2059</v>
      </c>
      <c r="C24" s="44">
        <f>C25+C26</f>
        <v>32.22</v>
      </c>
      <c r="D24" s="44">
        <f>D25+D26</f>
        <v>7.33</v>
      </c>
    </row>
    <row r="25" s="20" customFormat="1" ht="25" customHeight="1" spans="1:4">
      <c r="A25" s="45" t="s">
        <v>2037</v>
      </c>
      <c r="B25" s="29" t="s">
        <v>2060</v>
      </c>
      <c r="C25" s="44">
        <v>10.43</v>
      </c>
      <c r="D25" s="44">
        <v>2.24</v>
      </c>
    </row>
    <row r="26" s="20" customFormat="1" ht="25" customHeight="1" spans="1:4">
      <c r="A26" s="45" t="s">
        <v>2039</v>
      </c>
      <c r="B26" s="29" t="s">
        <v>2061</v>
      </c>
      <c r="C26" s="44">
        <v>21.79</v>
      </c>
      <c r="D26" s="44">
        <v>5.09</v>
      </c>
    </row>
    <row r="27" s="21" customFormat="1" ht="70" customHeight="1" spans="1:4">
      <c r="A27" s="46" t="s">
        <v>2062</v>
      </c>
      <c r="B27" s="46"/>
      <c r="C27" s="46"/>
      <c r="D27" s="46"/>
    </row>
    <row r="28" s="19" customFormat="1" ht="25" customHeight="1" spans="1:4">
      <c r="A28" s="47"/>
      <c r="B28" s="47"/>
      <c r="C28" s="47"/>
      <c r="D28" s="47"/>
    </row>
  </sheetData>
  <mergeCells count="3">
    <mergeCell ref="A3:D3"/>
    <mergeCell ref="A27:D27"/>
    <mergeCell ref="A28:D28"/>
  </mergeCells>
  <printOptions horizontalCentered="1"/>
  <pageMargins left="0.707638888888889" right="0.707638888888889" top="0.393055555555556" bottom="0.751388888888889" header="0.30625" footer="0.30625"/>
  <pageSetup paperSize="9" fitToHeight="200" orientation="portrait" horizontalDpi="600" verticalDpi="600"/>
  <headerFooter>
    <oddFooter>&amp;C&amp;16- &amp;P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3">
    <tabColor rgb="FF00B0F0"/>
  </sheetPr>
  <dimension ref="A1:F44"/>
  <sheetViews>
    <sheetView showGridLines="0" showZeros="0" zoomScale="90" zoomScaleNormal="90" workbookViewId="0">
      <pane ySplit="3" topLeftCell="A28" activePane="bottomLeft" state="frozen"/>
      <selection/>
      <selection pane="bottomLeft" activeCell="I13" sqref="I13"/>
    </sheetView>
  </sheetViews>
  <sheetFormatPr defaultColWidth="9" defaultRowHeight="14.25" outlineLevelCol="5"/>
  <cols>
    <col min="1" max="1" width="14.5" style="162" hidden="1" customWidth="1"/>
    <col min="2" max="2" width="50.75" style="162" customWidth="1"/>
    <col min="3" max="5" width="20.6333333333333" style="162" customWidth="1"/>
    <col min="6" max="6" width="9" style="246" hidden="1" customWidth="1"/>
    <col min="7" max="16384" width="9" style="246"/>
  </cols>
  <sheetData>
    <row r="1" s="431" customFormat="1" ht="45" customHeight="1" spans="1:6">
      <c r="A1" s="430"/>
      <c r="B1" s="430" t="s">
        <v>103</v>
      </c>
      <c r="C1" s="430"/>
      <c r="D1" s="430"/>
      <c r="E1" s="430"/>
      <c r="F1" s="425"/>
    </row>
    <row r="2" ht="18.95" customHeight="1" spans="2:5">
      <c r="B2" s="471"/>
      <c r="C2" s="327"/>
      <c r="D2" s="327"/>
      <c r="E2" s="434" t="s">
        <v>1</v>
      </c>
    </row>
    <row r="3" s="468" customFormat="1" ht="45" customHeight="1" spans="1:6">
      <c r="A3" s="472" t="s">
        <v>2</v>
      </c>
      <c r="B3" s="330" t="s">
        <v>3</v>
      </c>
      <c r="C3" s="179" t="s">
        <v>4</v>
      </c>
      <c r="D3" s="179" t="s">
        <v>5</v>
      </c>
      <c r="E3" s="179" t="s">
        <v>6</v>
      </c>
      <c r="F3" s="252" t="s">
        <v>7</v>
      </c>
    </row>
    <row r="4" ht="32.1" customHeight="1" spans="1:6">
      <c r="A4" s="473" t="s">
        <v>104</v>
      </c>
      <c r="B4" s="474" t="s">
        <v>8</v>
      </c>
      <c r="C4" s="102">
        <f>SUM(C5:C19)</f>
        <v>249244</v>
      </c>
      <c r="D4" s="102">
        <f>SUM(D5:D19)</f>
        <v>254394</v>
      </c>
      <c r="E4" s="334">
        <f t="shared" ref="E4:E30" si="0">IF(C4&lt;0,"",IFERROR(D4/C4-1,0))</f>
        <v>0.021</v>
      </c>
      <c r="F4" s="256" t="str">
        <f t="shared" ref="F4:F40" si="1">IF(LEN(A4)=3,"是",IF(B4&lt;&gt;"",IF(SUM(C4:D4)&lt;&gt;0,"是","否"),"是"))</f>
        <v>是</v>
      </c>
    </row>
    <row r="5" ht="32.1" customHeight="1" spans="1:6">
      <c r="A5" s="346" t="s">
        <v>105</v>
      </c>
      <c r="B5" s="475" t="s">
        <v>9</v>
      </c>
      <c r="C5" s="205">
        <v>114123</v>
      </c>
      <c r="D5" s="348">
        <v>116000</v>
      </c>
      <c r="E5" s="338">
        <f t="shared" si="0"/>
        <v>0.016</v>
      </c>
      <c r="F5" s="256" t="str">
        <f t="shared" si="1"/>
        <v>是</v>
      </c>
    </row>
    <row r="6" ht="32.1" customHeight="1" spans="1:6">
      <c r="A6" s="346" t="s">
        <v>106</v>
      </c>
      <c r="B6" s="475" t="s">
        <v>10</v>
      </c>
      <c r="C6" s="205">
        <v>27394</v>
      </c>
      <c r="D6" s="348">
        <v>29254</v>
      </c>
      <c r="E6" s="338">
        <f t="shared" si="0"/>
        <v>0.068</v>
      </c>
      <c r="F6" s="256" t="str">
        <f t="shared" si="1"/>
        <v>是</v>
      </c>
    </row>
    <row r="7" ht="32.1" customHeight="1" spans="1:6">
      <c r="A7" s="346" t="s">
        <v>107</v>
      </c>
      <c r="B7" s="475" t="s">
        <v>11</v>
      </c>
      <c r="C7" s="205">
        <v>1810</v>
      </c>
      <c r="D7" s="348">
        <v>1950</v>
      </c>
      <c r="E7" s="338">
        <f t="shared" si="0"/>
        <v>0.077</v>
      </c>
      <c r="F7" s="256" t="str">
        <f t="shared" si="1"/>
        <v>是</v>
      </c>
    </row>
    <row r="8" customFormat="1" ht="32.1" customHeight="1" spans="1:6">
      <c r="A8" s="346" t="s">
        <v>108</v>
      </c>
      <c r="B8" s="475" t="s">
        <v>12</v>
      </c>
      <c r="C8" s="205">
        <v>14177</v>
      </c>
      <c r="D8" s="348">
        <v>14500</v>
      </c>
      <c r="E8" s="338">
        <f t="shared" si="0"/>
        <v>0.023</v>
      </c>
      <c r="F8" s="256" t="str">
        <f t="shared" si="1"/>
        <v>是</v>
      </c>
    </row>
    <row r="9" ht="32.1" customHeight="1" spans="1:6">
      <c r="A9" s="346" t="s">
        <v>109</v>
      </c>
      <c r="B9" s="475" t="s">
        <v>13</v>
      </c>
      <c r="C9" s="205">
        <v>80501</v>
      </c>
      <c r="D9" s="348">
        <v>80985</v>
      </c>
      <c r="E9" s="338">
        <f t="shared" si="0"/>
        <v>0.006</v>
      </c>
      <c r="F9" s="256" t="str">
        <f t="shared" si="1"/>
        <v>是</v>
      </c>
    </row>
    <row r="10" customFormat="1" ht="32.1" customHeight="1" spans="1:6">
      <c r="A10" s="346" t="s">
        <v>110</v>
      </c>
      <c r="B10" s="475" t="s">
        <v>14</v>
      </c>
      <c r="C10" s="205">
        <v>2808</v>
      </c>
      <c r="D10" s="348">
        <v>2950</v>
      </c>
      <c r="E10" s="338">
        <f t="shared" si="0"/>
        <v>0.051</v>
      </c>
      <c r="F10" s="256" t="str">
        <f t="shared" si="1"/>
        <v>是</v>
      </c>
    </row>
    <row r="11" customFormat="1" ht="32.1" customHeight="1" spans="1:6">
      <c r="A11" s="346" t="s">
        <v>111</v>
      </c>
      <c r="B11" s="475" t="s">
        <v>15</v>
      </c>
      <c r="C11" s="205">
        <v>922</v>
      </c>
      <c r="D11" s="348">
        <v>950</v>
      </c>
      <c r="E11" s="338">
        <f t="shared" si="0"/>
        <v>0.03</v>
      </c>
      <c r="F11" s="256" t="str">
        <f t="shared" si="1"/>
        <v>是</v>
      </c>
    </row>
    <row r="12" customFormat="1" ht="32.1" customHeight="1" spans="1:6">
      <c r="A12" s="346" t="s">
        <v>112</v>
      </c>
      <c r="B12" s="475" t="s">
        <v>16</v>
      </c>
      <c r="C12" s="205">
        <v>3554</v>
      </c>
      <c r="D12" s="348">
        <v>3750</v>
      </c>
      <c r="E12" s="338">
        <f t="shared" si="0"/>
        <v>0.055</v>
      </c>
      <c r="F12" s="256" t="str">
        <f t="shared" si="1"/>
        <v>是</v>
      </c>
    </row>
    <row r="13" customFormat="1" ht="32.1" customHeight="1" spans="1:6">
      <c r="A13" s="346" t="s">
        <v>113</v>
      </c>
      <c r="B13" s="475" t="s">
        <v>17</v>
      </c>
      <c r="C13" s="205">
        <v>10</v>
      </c>
      <c r="D13" s="348">
        <v>20</v>
      </c>
      <c r="E13" s="338">
        <f t="shared" si="0"/>
        <v>1</v>
      </c>
      <c r="F13" s="256" t="str">
        <f t="shared" si="1"/>
        <v>是</v>
      </c>
    </row>
    <row r="14" customFormat="1" ht="32.1" customHeight="1" spans="1:6">
      <c r="A14" s="346" t="s">
        <v>114</v>
      </c>
      <c r="B14" s="475" t="s">
        <v>18</v>
      </c>
      <c r="C14" s="205">
        <v>11</v>
      </c>
      <c r="D14" s="348">
        <v>20</v>
      </c>
      <c r="E14" s="338">
        <f t="shared" si="0"/>
        <v>0.818</v>
      </c>
      <c r="F14" s="256" t="str">
        <f t="shared" si="1"/>
        <v>是</v>
      </c>
    </row>
    <row r="15" ht="32.1" customHeight="1" spans="1:6">
      <c r="A15" s="346" t="s">
        <v>115</v>
      </c>
      <c r="B15" s="475" t="s">
        <v>19</v>
      </c>
      <c r="C15" s="205">
        <v>-5</v>
      </c>
      <c r="D15" s="348"/>
      <c r="E15" s="338" t="str">
        <f t="shared" si="0"/>
        <v/>
      </c>
      <c r="F15" s="256" t="str">
        <f t="shared" si="1"/>
        <v>是</v>
      </c>
    </row>
    <row r="16" customFormat="1" ht="32.1" customHeight="1" spans="1:6">
      <c r="A16" s="346" t="s">
        <v>116</v>
      </c>
      <c r="B16" s="475" t="s">
        <v>20</v>
      </c>
      <c r="C16" s="205">
        <v>43</v>
      </c>
      <c r="D16" s="348">
        <v>50</v>
      </c>
      <c r="E16" s="338">
        <f t="shared" si="0"/>
        <v>0.163</v>
      </c>
      <c r="F16" s="256" t="str">
        <f t="shared" si="1"/>
        <v>是</v>
      </c>
    </row>
    <row r="17" customFormat="1" ht="32.1" hidden="1" customHeight="1" spans="1:6">
      <c r="A17" s="346" t="s">
        <v>117</v>
      </c>
      <c r="B17" s="475" t="s">
        <v>21</v>
      </c>
      <c r="C17" s="205"/>
      <c r="D17" s="348"/>
      <c r="E17" s="338">
        <f t="shared" si="0"/>
        <v>0</v>
      </c>
      <c r="F17" s="256" t="str">
        <f t="shared" si="1"/>
        <v>否</v>
      </c>
    </row>
    <row r="18" customFormat="1" ht="32.1" customHeight="1" spans="1:6">
      <c r="A18" s="346" t="s">
        <v>118</v>
      </c>
      <c r="B18" s="475" t="s">
        <v>22</v>
      </c>
      <c r="C18" s="205">
        <v>3868</v>
      </c>
      <c r="D18" s="348">
        <v>3965</v>
      </c>
      <c r="E18" s="338">
        <f t="shared" si="0"/>
        <v>0.025</v>
      </c>
      <c r="F18" s="256" t="str">
        <f t="shared" si="1"/>
        <v>是</v>
      </c>
    </row>
    <row r="19" customFormat="1" ht="32.1" customHeight="1" spans="1:6">
      <c r="A19" s="515" t="s">
        <v>119</v>
      </c>
      <c r="B19" s="475" t="s">
        <v>23</v>
      </c>
      <c r="C19" s="205">
        <v>28</v>
      </c>
      <c r="D19" s="348"/>
      <c r="E19" s="338">
        <f t="shared" si="0"/>
        <v>-1</v>
      </c>
      <c r="F19" s="256" t="str">
        <f t="shared" si="1"/>
        <v>是</v>
      </c>
    </row>
    <row r="20" ht="32.1" customHeight="1" spans="1:6">
      <c r="A20" s="341" t="s">
        <v>120</v>
      </c>
      <c r="B20" s="474" t="s">
        <v>24</v>
      </c>
      <c r="C20" s="102">
        <f>SUM(C21:C28)</f>
        <v>112576</v>
      </c>
      <c r="D20" s="102">
        <f>SUM(D21:D28)</f>
        <v>111044</v>
      </c>
      <c r="E20" s="334">
        <f t="shared" si="0"/>
        <v>-0.014</v>
      </c>
      <c r="F20" s="256" t="str">
        <f t="shared" si="1"/>
        <v>是</v>
      </c>
    </row>
    <row r="21" ht="32.1" customHeight="1" spans="1:6">
      <c r="A21" s="476" t="s">
        <v>121</v>
      </c>
      <c r="B21" s="475" t="s">
        <v>25</v>
      </c>
      <c r="C21" s="205">
        <v>22207</v>
      </c>
      <c r="D21" s="348">
        <v>22250</v>
      </c>
      <c r="E21" s="338">
        <f t="shared" si="0"/>
        <v>0.002</v>
      </c>
      <c r="F21" s="256" t="str">
        <f t="shared" si="1"/>
        <v>是</v>
      </c>
    </row>
    <row r="22" ht="32.1" customHeight="1" spans="1:6">
      <c r="A22" s="346" t="s">
        <v>122</v>
      </c>
      <c r="B22" s="475" t="s">
        <v>26</v>
      </c>
      <c r="C22" s="205">
        <v>22412</v>
      </c>
      <c r="D22" s="348">
        <v>21560</v>
      </c>
      <c r="E22" s="338">
        <f t="shared" si="0"/>
        <v>-0.038</v>
      </c>
      <c r="F22" s="256" t="str">
        <f t="shared" si="1"/>
        <v>是</v>
      </c>
    </row>
    <row r="23" ht="32.1" customHeight="1" spans="1:6">
      <c r="A23" s="346" t="s">
        <v>123</v>
      </c>
      <c r="B23" s="475" t="s">
        <v>27</v>
      </c>
      <c r="C23" s="205">
        <v>25848</v>
      </c>
      <c r="D23" s="348">
        <v>24500</v>
      </c>
      <c r="E23" s="338">
        <f t="shared" si="0"/>
        <v>-0.052</v>
      </c>
      <c r="F23" s="256" t="str">
        <f t="shared" si="1"/>
        <v>是</v>
      </c>
    </row>
    <row r="24" ht="32.1" hidden="1" customHeight="1" spans="1:6">
      <c r="A24" s="346" t="s">
        <v>124</v>
      </c>
      <c r="B24" s="475" t="s">
        <v>28</v>
      </c>
      <c r="C24" s="205"/>
      <c r="D24" s="348"/>
      <c r="E24" s="338">
        <f t="shared" si="0"/>
        <v>0</v>
      </c>
      <c r="F24" s="256" t="str">
        <f t="shared" si="1"/>
        <v>否</v>
      </c>
    </row>
    <row r="25" ht="32.1" customHeight="1" spans="1:6">
      <c r="A25" s="346" t="s">
        <v>125</v>
      </c>
      <c r="B25" s="475" t="s">
        <v>29</v>
      </c>
      <c r="C25" s="205">
        <v>16747</v>
      </c>
      <c r="D25" s="348">
        <v>16420</v>
      </c>
      <c r="E25" s="338">
        <f t="shared" si="0"/>
        <v>-0.02</v>
      </c>
      <c r="F25" s="256" t="str">
        <f t="shared" si="1"/>
        <v>是</v>
      </c>
    </row>
    <row r="26" customFormat="1" ht="32.1" hidden="1" customHeight="1" spans="1:6">
      <c r="A26" s="346" t="s">
        <v>126</v>
      </c>
      <c r="B26" s="475" t="s">
        <v>30</v>
      </c>
      <c r="C26" s="205"/>
      <c r="D26" s="348"/>
      <c r="E26" s="338">
        <f t="shared" si="0"/>
        <v>0</v>
      </c>
      <c r="F26" s="256" t="str">
        <f t="shared" si="1"/>
        <v>否</v>
      </c>
    </row>
    <row r="27" ht="32.1" customHeight="1" spans="1:6">
      <c r="A27" s="346" t="s">
        <v>127</v>
      </c>
      <c r="B27" s="475" t="s">
        <v>31</v>
      </c>
      <c r="C27" s="205">
        <v>25346</v>
      </c>
      <c r="D27" s="348">
        <v>26314</v>
      </c>
      <c r="E27" s="338">
        <f t="shared" si="0"/>
        <v>0.038</v>
      </c>
      <c r="F27" s="256" t="str">
        <f t="shared" si="1"/>
        <v>是</v>
      </c>
    </row>
    <row r="28" ht="32.1" customHeight="1" spans="1:6">
      <c r="A28" s="346" t="s">
        <v>128</v>
      </c>
      <c r="B28" s="475" t="s">
        <v>32</v>
      </c>
      <c r="C28" s="205">
        <v>16</v>
      </c>
      <c r="D28" s="348"/>
      <c r="E28" s="338">
        <f t="shared" si="0"/>
        <v>-1</v>
      </c>
      <c r="F28" s="256" t="str">
        <f t="shared" si="1"/>
        <v>是</v>
      </c>
    </row>
    <row r="29" ht="32.1" customHeight="1" spans="1:6">
      <c r="A29" s="346"/>
      <c r="B29" s="475"/>
      <c r="C29" s="121"/>
      <c r="D29" s="348"/>
      <c r="E29" s="334">
        <f t="shared" si="0"/>
        <v>0</v>
      </c>
      <c r="F29" s="256" t="str">
        <f t="shared" si="1"/>
        <v>是</v>
      </c>
    </row>
    <row r="30" s="326" customFormat="1" ht="32.1" customHeight="1" spans="1:6">
      <c r="A30" s="477"/>
      <c r="B30" s="309" t="s">
        <v>129</v>
      </c>
      <c r="C30" s="102">
        <f>SUM(C20,C4)</f>
        <v>361820</v>
      </c>
      <c r="D30" s="102">
        <f>SUM(D20,D4)</f>
        <v>365438</v>
      </c>
      <c r="E30" s="334">
        <f t="shared" si="0"/>
        <v>0.01</v>
      </c>
      <c r="F30" s="256" t="str">
        <f t="shared" si="1"/>
        <v>是</v>
      </c>
    </row>
    <row r="31" ht="32.1" customHeight="1" spans="1:6">
      <c r="A31" s="478">
        <v>110</v>
      </c>
      <c r="B31" s="479" t="s">
        <v>34</v>
      </c>
      <c r="C31" s="102">
        <f>SUM(C32:C39)</f>
        <v>4646254</v>
      </c>
      <c r="D31" s="102">
        <f>SUM(D32:D39)</f>
        <v>4581144</v>
      </c>
      <c r="E31" s="376"/>
      <c r="F31" s="256" t="str">
        <f t="shared" si="1"/>
        <v>是</v>
      </c>
    </row>
    <row r="32" ht="32.1" customHeight="1" spans="1:6">
      <c r="A32" s="344">
        <v>11001</v>
      </c>
      <c r="B32" s="313" t="s">
        <v>35</v>
      </c>
      <c r="C32" s="121">
        <v>47660</v>
      </c>
      <c r="D32" s="348">
        <v>61830</v>
      </c>
      <c r="E32" s="354"/>
      <c r="F32" s="256" t="str">
        <f t="shared" si="1"/>
        <v>是</v>
      </c>
    </row>
    <row r="33" ht="32.1" customHeight="1" spans="1:6">
      <c r="A33" s="344"/>
      <c r="B33" s="313" t="s">
        <v>36</v>
      </c>
      <c r="C33" s="121">
        <v>3741065</v>
      </c>
      <c r="D33" s="348">
        <v>3709903</v>
      </c>
      <c r="E33" s="354"/>
      <c r="F33" s="256" t="str">
        <f t="shared" si="1"/>
        <v>是</v>
      </c>
    </row>
    <row r="34" ht="32.1" customHeight="1" spans="1:6">
      <c r="A34" s="344">
        <v>11006</v>
      </c>
      <c r="B34" s="313" t="s">
        <v>130</v>
      </c>
      <c r="C34" s="121">
        <v>304828</v>
      </c>
      <c r="D34" s="348">
        <v>273968</v>
      </c>
      <c r="E34" s="354"/>
      <c r="F34" s="256" t="str">
        <f t="shared" si="1"/>
        <v>是</v>
      </c>
    </row>
    <row r="35" ht="32.1" customHeight="1" spans="1:6">
      <c r="A35" s="344">
        <v>11008</v>
      </c>
      <c r="B35" s="313" t="s">
        <v>37</v>
      </c>
      <c r="C35" s="121">
        <v>84476</v>
      </c>
      <c r="D35" s="348">
        <v>155404</v>
      </c>
      <c r="E35" s="354"/>
      <c r="F35" s="256" t="str">
        <f t="shared" si="1"/>
        <v>是</v>
      </c>
    </row>
    <row r="36" ht="32.1" customHeight="1" spans="1:6">
      <c r="A36" s="344">
        <v>11009</v>
      </c>
      <c r="B36" s="313" t="s">
        <v>38</v>
      </c>
      <c r="C36" s="121">
        <v>45648</v>
      </c>
      <c r="D36" s="348">
        <v>7209</v>
      </c>
      <c r="E36" s="354"/>
      <c r="F36" s="256" t="str">
        <f t="shared" si="1"/>
        <v>是</v>
      </c>
    </row>
    <row r="37" customFormat="1" ht="32.1" customHeight="1" spans="1:6">
      <c r="A37" s="344">
        <v>11011</v>
      </c>
      <c r="B37" s="313" t="s">
        <v>39</v>
      </c>
      <c r="C37" s="121">
        <v>416600</v>
      </c>
      <c r="D37" s="348">
        <v>372830</v>
      </c>
      <c r="E37" s="354"/>
      <c r="F37" s="256" t="str">
        <f t="shared" si="1"/>
        <v>是</v>
      </c>
    </row>
    <row r="38" s="469" customFormat="1" ht="32.1" hidden="1" customHeight="1" spans="1:6">
      <c r="A38" s="480">
        <v>11013</v>
      </c>
      <c r="B38" s="481" t="s">
        <v>40</v>
      </c>
      <c r="C38" s="482">
        <v>0</v>
      </c>
      <c r="D38" s="483"/>
      <c r="E38" s="484"/>
      <c r="F38" s="256" t="str">
        <f t="shared" si="1"/>
        <v>否</v>
      </c>
    </row>
    <row r="39" s="470" customFormat="1" ht="32.1" customHeight="1" spans="1:6">
      <c r="A39" s="344">
        <v>11015</v>
      </c>
      <c r="B39" s="317" t="s">
        <v>41</v>
      </c>
      <c r="C39" s="121">
        <v>5977</v>
      </c>
      <c r="D39" s="348"/>
      <c r="E39" s="485"/>
      <c r="F39" s="256" t="str">
        <f t="shared" si="1"/>
        <v>是</v>
      </c>
    </row>
    <row r="40" ht="32.1" customHeight="1" spans="1:6">
      <c r="A40" s="486"/>
      <c r="B40" s="465" t="s">
        <v>42</v>
      </c>
      <c r="C40" s="102">
        <f>SUM(C30:C31)</f>
        <v>5008074</v>
      </c>
      <c r="D40" s="102">
        <f>SUM(D30:D31)</f>
        <v>4946582</v>
      </c>
      <c r="E40" s="376"/>
      <c r="F40" s="256" t="str">
        <f t="shared" si="1"/>
        <v>是</v>
      </c>
    </row>
    <row r="41" spans="4:4">
      <c r="D41" s="467"/>
    </row>
    <row r="42" spans="4:4">
      <c r="D42" s="467"/>
    </row>
    <row r="43" spans="4:4">
      <c r="D43" s="467"/>
    </row>
    <row r="44" spans="4:4">
      <c r="D44" s="467"/>
    </row>
  </sheetData>
  <autoFilter xmlns:etc="http://www.wps.cn/officeDocument/2017/etCustomData" ref="A3:F40" etc:filterBottomFollowUsedRange="0">
    <filterColumn colId="5">
      <customFilters>
        <customFilter operator="equal" val="是"/>
      </customFilters>
    </filterColumn>
    <extLst/>
  </autoFilter>
  <mergeCells count="1">
    <mergeCell ref="B1:E1"/>
  </mergeCells>
  <conditionalFormatting sqref="E2">
    <cfRule type="cellIs" dxfId="0" priority="43" stopIfTrue="1" operator="lessThanOrEqual">
      <formula>-1</formula>
    </cfRule>
  </conditionalFormatting>
  <conditionalFormatting sqref="B4:D4">
    <cfRule type="expression" dxfId="1" priority="8" stopIfTrue="1">
      <formula>"len($A:$A)=3"</formula>
    </cfRule>
  </conditionalFormatting>
  <conditionalFormatting sqref="C29">
    <cfRule type="expression" dxfId="1" priority="10" stopIfTrue="1">
      <formula>"len($A:$A)=3"</formula>
    </cfRule>
  </conditionalFormatting>
  <conditionalFormatting sqref="B5:B19">
    <cfRule type="expression" dxfId="1" priority="6" stopIfTrue="1">
      <formula>"len($A:$A)=3"</formula>
    </cfRule>
  </conditionalFormatting>
  <conditionalFormatting sqref="B21:B29">
    <cfRule type="expression" dxfId="1" priority="3" stopIfTrue="1">
      <formula>"len($A:$A)=3"</formula>
    </cfRule>
  </conditionalFormatting>
  <conditionalFormatting sqref="B38:B39">
    <cfRule type="expression" dxfId="1" priority="17" stopIfTrue="1">
      <formula>"len($A:$A)=3"</formula>
    </cfRule>
  </conditionalFormatting>
  <conditionalFormatting sqref="C32:C33">
    <cfRule type="expression" dxfId="1" priority="47" stopIfTrue="1">
      <formula>"len($A:$A)=3"</formula>
    </cfRule>
  </conditionalFormatting>
  <conditionalFormatting sqref="C35:C39">
    <cfRule type="expression" dxfId="1" priority="45" stopIfTrue="1">
      <formula>"len($A:$A)=3"</formula>
    </cfRule>
  </conditionalFormatting>
  <conditionalFormatting sqref="F4:F58">
    <cfRule type="cellIs" dxfId="2" priority="33" stopIfTrue="1" operator="lessThan">
      <formula>0</formula>
    </cfRule>
  </conditionalFormatting>
  <conditionalFormatting sqref="A4:D4 A5:A19 A20:D20 A21:A28">
    <cfRule type="expression" dxfId="1" priority="7" stopIfTrue="1">
      <formula>"len($A:$A)=3"</formula>
    </cfRule>
  </conditionalFormatting>
  <conditionalFormatting sqref="A29 C29">
    <cfRule type="expression" dxfId="1" priority="9" stopIfTrue="1">
      <formula>"len($A:$A)=3"</formula>
    </cfRule>
  </conditionalFormatting>
  <conditionalFormatting sqref="A31:B31 A34:C34">
    <cfRule type="expression" dxfId="1" priority="22" stopIfTrue="1">
      <formula>"len($A:$A)=3"</formula>
    </cfRule>
  </conditionalFormatting>
  <conditionalFormatting sqref="B31:B33 B39">
    <cfRule type="expression" dxfId="1" priority="23" stopIfTrue="1">
      <formula>"len($A:$A)=3"</formula>
    </cfRule>
  </conditionalFormatting>
  <conditionalFormatting sqref="C31:C33 D31">
    <cfRule type="expression" dxfId="1" priority="48" stopIfTrue="1">
      <formula>"len($A:$A)=3"</formula>
    </cfRule>
  </conditionalFormatting>
  <conditionalFormatting sqref="C31:C33 C38:C39 D31">
    <cfRule type="expression" dxfId="1" priority="62" stopIfTrue="1">
      <formula>"len($A:$A)=3"</formula>
    </cfRule>
  </conditionalFormatting>
  <conditionalFormatting sqref="A32:B33">
    <cfRule type="expression" dxfId="1" priority="21" stopIfTrue="1">
      <formula>"len($A:$A)=3"</formula>
    </cfRule>
  </conditionalFormatting>
  <conditionalFormatting sqref="A35:B44">
    <cfRule type="expression" dxfId="1" priority="19" stopIfTrue="1">
      <formula>"len($A:$A)=3"</formula>
    </cfRule>
  </conditionalFormatting>
  <conditionalFormatting sqref="A38:B39">
    <cfRule type="expression" dxfId="1" priority="16" stopIfTrue="1">
      <formula>"len($A:$A)=3"</formula>
    </cfRule>
  </conditionalFormatting>
  <conditionalFormatting sqref="C39 B40:C58 D40:D44">
    <cfRule type="expression" dxfId="1" priority="50"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
  <sheetViews>
    <sheetView workbookViewId="0">
      <selection activeCell="D22" sqref="D22"/>
    </sheetView>
  </sheetViews>
  <sheetFormatPr defaultColWidth="8.88333333333333" defaultRowHeight="13.5" outlineLevelCol="5"/>
  <cols>
    <col min="1" max="1" width="8.88333333333333" style="19"/>
    <col min="2" max="2" width="49.3833333333333" style="19" customWidth="1"/>
    <col min="3" max="6" width="20.6333333333333" style="19" customWidth="1"/>
    <col min="7" max="16384" width="8.88333333333333" style="19"/>
  </cols>
  <sheetData>
    <row r="1" s="19" customFormat="1" spans="1:1">
      <c r="A1" s="34"/>
    </row>
    <row r="2" s="19" customFormat="1" ht="45" customHeight="1" spans="1:6">
      <c r="A2" s="23" t="s">
        <v>2063</v>
      </c>
      <c r="B2" s="23"/>
      <c r="C2" s="23"/>
      <c r="D2" s="23"/>
      <c r="E2" s="23"/>
      <c r="F2" s="23"/>
    </row>
    <row r="3" s="20" customFormat="1" ht="18" customHeight="1" spans="2:6">
      <c r="B3" s="35" t="s">
        <v>1974</v>
      </c>
      <c r="C3" s="36"/>
      <c r="D3" s="36"/>
      <c r="E3" s="36"/>
      <c r="F3" s="36"/>
    </row>
    <row r="4" s="20" customFormat="1" ht="30" customHeight="1" spans="1:6">
      <c r="A4" s="26" t="s">
        <v>3</v>
      </c>
      <c r="B4" s="26"/>
      <c r="C4" s="27" t="s">
        <v>1980</v>
      </c>
      <c r="D4" s="27" t="s">
        <v>2033</v>
      </c>
      <c r="E4" s="27" t="s">
        <v>2034</v>
      </c>
      <c r="F4" s="27" t="s">
        <v>2064</v>
      </c>
    </row>
    <row r="5" s="20" customFormat="1" ht="30" customHeight="1" spans="1:6">
      <c r="A5" s="37" t="s">
        <v>2065</v>
      </c>
      <c r="B5" s="37"/>
      <c r="C5" s="29" t="s">
        <v>1981</v>
      </c>
      <c r="D5" s="38">
        <f t="shared" ref="D5:F5" si="0">D6+D7</f>
        <v>1065.27</v>
      </c>
      <c r="E5" s="38">
        <f t="shared" si="0"/>
        <v>279.76</v>
      </c>
      <c r="F5" s="38">
        <f t="shared" si="0"/>
        <v>785.51</v>
      </c>
    </row>
    <row r="6" s="20" customFormat="1" ht="30" customHeight="1" spans="1:6">
      <c r="A6" s="39" t="s">
        <v>2066</v>
      </c>
      <c r="B6" s="39"/>
      <c r="C6" s="29" t="s">
        <v>1982</v>
      </c>
      <c r="D6" s="38">
        <v>349.1</v>
      </c>
      <c r="E6" s="38">
        <v>77.29</v>
      </c>
      <c r="F6" s="38">
        <v>271.82</v>
      </c>
    </row>
    <row r="7" s="20" customFormat="1" ht="30" customHeight="1" spans="1:6">
      <c r="A7" s="39" t="s">
        <v>2067</v>
      </c>
      <c r="B7" s="39"/>
      <c r="C7" s="29" t="s">
        <v>1983</v>
      </c>
      <c r="D7" s="38">
        <v>716.17</v>
      </c>
      <c r="E7" s="38">
        <v>202.47</v>
      </c>
      <c r="F7" s="38">
        <v>513.69</v>
      </c>
    </row>
    <row r="8" s="20" customFormat="1" ht="30" customHeight="1" spans="1:6">
      <c r="A8" s="40" t="s">
        <v>2068</v>
      </c>
      <c r="B8" s="40"/>
      <c r="C8" s="29" t="s">
        <v>1984</v>
      </c>
      <c r="D8" s="38">
        <f t="shared" ref="D8:F8" si="1">D9+D10</f>
        <v>0</v>
      </c>
      <c r="E8" s="38">
        <f t="shared" si="1"/>
        <v>0</v>
      </c>
      <c r="F8" s="38">
        <f t="shared" si="1"/>
        <v>0</v>
      </c>
    </row>
    <row r="9" s="20" customFormat="1" ht="30" customHeight="1" spans="1:6">
      <c r="A9" s="39" t="s">
        <v>2066</v>
      </c>
      <c r="B9" s="39"/>
      <c r="C9" s="29" t="s">
        <v>1985</v>
      </c>
      <c r="D9" s="38"/>
      <c r="E9" s="38"/>
      <c r="F9" s="38"/>
    </row>
    <row r="10" s="20" customFormat="1" ht="30" customHeight="1" spans="1:6">
      <c r="A10" s="39" t="s">
        <v>2067</v>
      </c>
      <c r="B10" s="39"/>
      <c r="C10" s="29" t="s">
        <v>1986</v>
      </c>
      <c r="D10" s="38"/>
      <c r="E10" s="38"/>
      <c r="F10" s="38"/>
    </row>
    <row r="11" s="21" customFormat="1" ht="41" customHeight="1" spans="1:6">
      <c r="A11" s="32" t="s">
        <v>2069</v>
      </c>
      <c r="B11" s="32"/>
      <c r="C11" s="32"/>
      <c r="D11" s="32"/>
      <c r="E11" s="32"/>
      <c r="F11" s="32"/>
    </row>
    <row r="15" s="19" customFormat="1" ht="19" customHeight="1"/>
    <row r="16" s="19" customFormat="1" ht="29" customHeight="1"/>
    <row r="17" s="19" customFormat="1" ht="29" customHeight="1"/>
    <row r="18" s="19" customFormat="1" ht="29" customHeight="1"/>
    <row r="19" s="19" customFormat="1" ht="29" customHeight="1"/>
    <row r="20" s="19" customFormat="1" ht="30" customHeight="1"/>
  </sheetData>
  <mergeCells count="9">
    <mergeCell ref="A2:F2"/>
    <mergeCell ref="B3:F3"/>
    <mergeCell ref="A4:B4"/>
    <mergeCell ref="A6:B6"/>
    <mergeCell ref="A7:B7"/>
    <mergeCell ref="A8:B8"/>
    <mergeCell ref="A9:B9"/>
    <mergeCell ref="A10:B10"/>
    <mergeCell ref="A11:F11"/>
  </mergeCells>
  <printOptions horizontalCentered="1"/>
  <pageMargins left="0.707638888888889" right="0.707638888888889" top="1.10138888888889" bottom="0.751388888888889" header="0.30625" footer="0.30625"/>
  <pageSetup paperSize="9" scale="95" fitToHeight="200" orientation="landscape" horizontalDpi="600" verticalDpi="600"/>
  <headerFooter>
    <oddFooter>&amp;C&amp;16- &amp;P -</oddFooter>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9"/>
  <sheetViews>
    <sheetView workbookViewId="0">
      <selection activeCell="D14" sqref="D14"/>
    </sheetView>
  </sheetViews>
  <sheetFormatPr defaultColWidth="8.88333333333333" defaultRowHeight="13.5" outlineLevelCol="5"/>
  <cols>
    <col min="1" max="1" width="8.88333333333333" style="19"/>
    <col min="2" max="6" width="24.2166666666667" style="19" customWidth="1"/>
    <col min="7" max="16384" width="8.88333333333333" style="19"/>
  </cols>
  <sheetData>
    <row r="1" s="19" customFormat="1" ht="24" customHeight="1"/>
    <row r="2" s="19" customFormat="1" ht="27" spans="1:6">
      <c r="A2" s="23" t="s">
        <v>2070</v>
      </c>
      <c r="B2" s="24"/>
      <c r="C2" s="24"/>
      <c r="D2" s="24"/>
      <c r="E2" s="24"/>
      <c r="F2" s="24"/>
    </row>
    <row r="3" s="19" customFormat="1" ht="23" customHeight="1" spans="1:6">
      <c r="A3" s="25" t="s">
        <v>1974</v>
      </c>
      <c r="B3" s="25"/>
      <c r="C3" s="25"/>
      <c r="D3" s="25"/>
      <c r="E3" s="25"/>
      <c r="F3" s="25"/>
    </row>
    <row r="4" s="20" customFormat="1" ht="30" customHeight="1" spans="1:6">
      <c r="A4" s="26" t="s">
        <v>2071</v>
      </c>
      <c r="B4" s="27" t="s">
        <v>1933</v>
      </c>
      <c r="C4" s="27" t="s">
        <v>2072</v>
      </c>
      <c r="D4" s="27" t="s">
        <v>2073</v>
      </c>
      <c r="E4" s="27" t="s">
        <v>2074</v>
      </c>
      <c r="F4" s="27" t="s">
        <v>2075</v>
      </c>
    </row>
    <row r="5" s="20" customFormat="1" ht="45" customHeight="1" spans="1:6">
      <c r="A5" s="28">
        <v>1</v>
      </c>
      <c r="B5" s="29"/>
      <c r="C5" s="30" t="s">
        <v>2076</v>
      </c>
      <c r="D5" s="31"/>
      <c r="E5" s="31" t="s">
        <v>2077</v>
      </c>
      <c r="F5" s="31"/>
    </row>
    <row r="6" s="20" customFormat="1" ht="45" customHeight="1" spans="1:6">
      <c r="A6" s="28">
        <v>2</v>
      </c>
      <c r="B6" s="29"/>
      <c r="C6" s="30"/>
      <c r="D6" s="31"/>
      <c r="E6" s="31"/>
      <c r="F6" s="31"/>
    </row>
    <row r="7" s="20" customFormat="1" ht="45" customHeight="1" spans="1:6">
      <c r="A7" s="28" t="s">
        <v>2078</v>
      </c>
      <c r="B7" s="29"/>
      <c r="C7" s="30"/>
      <c r="D7" s="31"/>
      <c r="E7" s="31"/>
      <c r="F7" s="31"/>
    </row>
    <row r="8" s="21" customFormat="1" ht="51" customHeight="1" spans="1:6">
      <c r="A8" s="32" t="s">
        <v>2079</v>
      </c>
      <c r="B8" s="32"/>
      <c r="C8" s="32"/>
      <c r="D8" s="32"/>
      <c r="E8" s="32"/>
      <c r="F8" s="32"/>
    </row>
    <row r="9" s="22" customFormat="1" ht="30" customHeight="1" spans="1:6">
      <c r="A9" s="33" t="s">
        <v>2080</v>
      </c>
      <c r="B9" s="33"/>
      <c r="C9" s="33"/>
      <c r="D9" s="33"/>
      <c r="E9" s="33"/>
      <c r="F9" s="33"/>
    </row>
  </sheetData>
  <mergeCells count="9">
    <mergeCell ref="A2:F2"/>
    <mergeCell ref="A3:F3"/>
    <mergeCell ref="A8:F8"/>
    <mergeCell ref="A9:F9"/>
    <mergeCell ref="B5:B7"/>
    <mergeCell ref="C5:C7"/>
    <mergeCell ref="D5:D7"/>
    <mergeCell ref="E5:E7"/>
    <mergeCell ref="F5:F7"/>
  </mergeCells>
  <printOptions horizontalCentered="1"/>
  <pageMargins left="0.707638888888889" right="0.707638888888889" top="0.751388888888889" bottom="0.751388888888889" header="0.30625" footer="0.30625"/>
  <pageSetup paperSize="9" fitToHeight="200" orientation="landscape" horizontalDpi="600" verticalDpi="600"/>
  <headerFooter>
    <oddFooter>&amp;C&amp;16- &amp;P -</oddFoot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2">
    <pageSetUpPr fitToPage="1"/>
  </sheetPr>
  <dimension ref="A2:J110"/>
  <sheetViews>
    <sheetView topLeftCell="A58" workbookViewId="0">
      <selection activeCell="A117" sqref="A117"/>
    </sheetView>
  </sheetViews>
  <sheetFormatPr defaultColWidth="8" defaultRowHeight="12"/>
  <cols>
    <col min="1" max="1" width="25.3833333333333" style="9"/>
    <col min="2" max="2" width="23.775" style="9" customWidth="1"/>
    <col min="3" max="5" width="20.6333333333333" style="9" customWidth="1"/>
    <col min="6" max="6" width="14.3333333333333" style="9" customWidth="1"/>
    <col min="7" max="7" width="20.6333333333333" style="9" customWidth="1"/>
    <col min="8" max="9" width="13.3333333333333" style="9" customWidth="1"/>
    <col min="10" max="10" width="15.4416666666667" style="9" customWidth="1"/>
    <col min="11" max="16384" width="8" style="9"/>
  </cols>
  <sheetData>
    <row r="2" s="9" customFormat="1" ht="39" customHeight="1" spans="1:10">
      <c r="A2" s="12" t="s">
        <v>2081</v>
      </c>
      <c r="B2" s="12"/>
      <c r="C2" s="12"/>
      <c r="D2" s="12"/>
      <c r="E2" s="12"/>
      <c r="F2" s="12"/>
      <c r="G2" s="12"/>
      <c r="H2" s="12"/>
      <c r="I2" s="12"/>
      <c r="J2" s="12"/>
    </row>
    <row r="3" s="9" customFormat="1" ht="23" customHeight="1" spans="1:1">
      <c r="A3" s="13"/>
    </row>
    <row r="4" s="10" customFormat="1" ht="44.25" customHeight="1" spans="1:10">
      <c r="A4" s="14" t="s">
        <v>2082</v>
      </c>
      <c r="B4" s="14" t="s">
        <v>2083</v>
      </c>
      <c r="C4" s="14" t="s">
        <v>2084</v>
      </c>
      <c r="D4" s="14" t="s">
        <v>2085</v>
      </c>
      <c r="E4" s="14" t="s">
        <v>2086</v>
      </c>
      <c r="F4" s="14" t="s">
        <v>2087</v>
      </c>
      <c r="G4" s="14" t="s">
        <v>2088</v>
      </c>
      <c r="H4" s="14" t="s">
        <v>2089</v>
      </c>
      <c r="I4" s="14" t="s">
        <v>2090</v>
      </c>
      <c r="J4" s="14" t="s">
        <v>2091</v>
      </c>
    </row>
    <row r="5" s="9" customFormat="1" ht="18.75" spans="1:10">
      <c r="A5" s="15">
        <v>1</v>
      </c>
      <c r="B5" s="15">
        <v>2</v>
      </c>
      <c r="C5" s="15">
        <v>3</v>
      </c>
      <c r="D5" s="15">
        <v>4</v>
      </c>
      <c r="E5" s="15">
        <v>5</v>
      </c>
      <c r="F5" s="15">
        <v>6</v>
      </c>
      <c r="G5" s="15">
        <v>7</v>
      </c>
      <c r="H5" s="15">
        <v>8</v>
      </c>
      <c r="I5" s="15">
        <v>9</v>
      </c>
      <c r="J5" s="15">
        <v>10</v>
      </c>
    </row>
    <row r="6" s="11" customFormat="1" ht="13.5" spans="1:10">
      <c r="A6" s="16" t="s">
        <v>2092</v>
      </c>
      <c r="B6" s="16"/>
      <c r="C6" s="16"/>
      <c r="D6" s="16"/>
      <c r="E6" s="16"/>
      <c r="F6" s="16"/>
      <c r="G6" s="16"/>
      <c r="H6" s="16"/>
      <c r="I6" s="16"/>
      <c r="J6" s="16"/>
    </row>
    <row r="7" s="11" customFormat="1" ht="22.5" spans="1:10">
      <c r="A7" s="17" t="s">
        <v>2093</v>
      </c>
      <c r="B7" s="18" t="s">
        <v>2094</v>
      </c>
      <c r="C7" s="18" t="s">
        <v>2095</v>
      </c>
      <c r="D7" s="18" t="s">
        <v>2096</v>
      </c>
      <c r="E7" s="18" t="s">
        <v>2097</v>
      </c>
      <c r="F7" s="18" t="s">
        <v>2098</v>
      </c>
      <c r="G7" s="18" t="s">
        <v>2099</v>
      </c>
      <c r="H7" s="18" t="s">
        <v>2100</v>
      </c>
      <c r="I7" s="18" t="s">
        <v>2101</v>
      </c>
      <c r="J7" s="18" t="s">
        <v>2102</v>
      </c>
    </row>
    <row r="8" s="11" customFormat="1" ht="22.5" spans="1:10">
      <c r="A8" s="17"/>
      <c r="B8" s="18"/>
      <c r="C8" s="18" t="s">
        <v>2095</v>
      </c>
      <c r="D8" s="18" t="s">
        <v>2096</v>
      </c>
      <c r="E8" s="18" t="s">
        <v>2103</v>
      </c>
      <c r="F8" s="18" t="s">
        <v>2104</v>
      </c>
      <c r="G8" s="18" t="s">
        <v>2105</v>
      </c>
      <c r="H8" s="18" t="s">
        <v>2100</v>
      </c>
      <c r="I8" s="18" t="s">
        <v>2101</v>
      </c>
      <c r="J8" s="18" t="s">
        <v>2106</v>
      </c>
    </row>
    <row r="9" s="11" customFormat="1" ht="33.75" spans="1:10">
      <c r="A9" s="17"/>
      <c r="B9" s="18"/>
      <c r="C9" s="18" t="s">
        <v>2095</v>
      </c>
      <c r="D9" s="18" t="s">
        <v>2096</v>
      </c>
      <c r="E9" s="18" t="s">
        <v>2107</v>
      </c>
      <c r="F9" s="18" t="s">
        <v>2104</v>
      </c>
      <c r="G9" s="18" t="s">
        <v>2108</v>
      </c>
      <c r="H9" s="18" t="s">
        <v>2100</v>
      </c>
      <c r="I9" s="18" t="s">
        <v>2101</v>
      </c>
      <c r="J9" s="18" t="s">
        <v>2109</v>
      </c>
    </row>
    <row r="10" s="11" customFormat="1" ht="22.5" spans="1:10">
      <c r="A10" s="17"/>
      <c r="B10" s="18"/>
      <c r="C10" s="18" t="s">
        <v>2095</v>
      </c>
      <c r="D10" s="18" t="s">
        <v>2096</v>
      </c>
      <c r="E10" s="18" t="s">
        <v>2110</v>
      </c>
      <c r="F10" s="18" t="s">
        <v>2104</v>
      </c>
      <c r="G10" s="18" t="s">
        <v>2111</v>
      </c>
      <c r="H10" s="18" t="s">
        <v>2100</v>
      </c>
      <c r="I10" s="18" t="s">
        <v>2101</v>
      </c>
      <c r="J10" s="18" t="s">
        <v>2112</v>
      </c>
    </row>
    <row r="11" s="11" customFormat="1" ht="33.75" spans="1:10">
      <c r="A11" s="17"/>
      <c r="B11" s="18"/>
      <c r="C11" s="18" t="s">
        <v>2095</v>
      </c>
      <c r="D11" s="18" t="s">
        <v>2096</v>
      </c>
      <c r="E11" s="18" t="s">
        <v>2113</v>
      </c>
      <c r="F11" s="18" t="s">
        <v>2104</v>
      </c>
      <c r="G11" s="18" t="s">
        <v>2114</v>
      </c>
      <c r="H11" s="18" t="s">
        <v>2100</v>
      </c>
      <c r="I11" s="18" t="s">
        <v>2101</v>
      </c>
      <c r="J11" s="18" t="s">
        <v>2115</v>
      </c>
    </row>
    <row r="12" s="11" customFormat="1" ht="22.5" spans="1:10">
      <c r="A12" s="17"/>
      <c r="B12" s="18"/>
      <c r="C12" s="18" t="s">
        <v>2095</v>
      </c>
      <c r="D12" s="18" t="s">
        <v>2096</v>
      </c>
      <c r="E12" s="18" t="s">
        <v>2116</v>
      </c>
      <c r="F12" s="18" t="s">
        <v>2104</v>
      </c>
      <c r="G12" s="18" t="s">
        <v>2117</v>
      </c>
      <c r="H12" s="18" t="s">
        <v>2118</v>
      </c>
      <c r="I12" s="18" t="s">
        <v>2101</v>
      </c>
      <c r="J12" s="18" t="s">
        <v>2119</v>
      </c>
    </row>
    <row r="13" s="11" customFormat="1" ht="22.5" spans="1:10">
      <c r="A13" s="17"/>
      <c r="B13" s="18"/>
      <c r="C13" s="18" t="s">
        <v>2095</v>
      </c>
      <c r="D13" s="18" t="s">
        <v>2096</v>
      </c>
      <c r="E13" s="18" t="s">
        <v>2120</v>
      </c>
      <c r="F13" s="18" t="s">
        <v>2104</v>
      </c>
      <c r="G13" s="18" t="s">
        <v>2105</v>
      </c>
      <c r="H13" s="18" t="s">
        <v>2100</v>
      </c>
      <c r="I13" s="18" t="s">
        <v>2101</v>
      </c>
      <c r="J13" s="18" t="s">
        <v>2121</v>
      </c>
    </row>
    <row r="14" s="11" customFormat="1" ht="33.75" spans="1:10">
      <c r="A14" s="17"/>
      <c r="B14" s="18"/>
      <c r="C14" s="18" t="s">
        <v>2095</v>
      </c>
      <c r="D14" s="18" t="s">
        <v>2096</v>
      </c>
      <c r="E14" s="18" t="s">
        <v>2122</v>
      </c>
      <c r="F14" s="18" t="s">
        <v>2104</v>
      </c>
      <c r="G14" s="18" t="s">
        <v>2123</v>
      </c>
      <c r="H14" s="18" t="s">
        <v>2100</v>
      </c>
      <c r="I14" s="18" t="s">
        <v>2101</v>
      </c>
      <c r="J14" s="18" t="s">
        <v>2124</v>
      </c>
    </row>
    <row r="15" s="11" customFormat="1" ht="22.5" spans="1:10">
      <c r="A15" s="17"/>
      <c r="B15" s="18"/>
      <c r="C15" s="18" t="s">
        <v>2095</v>
      </c>
      <c r="D15" s="18" t="s">
        <v>2096</v>
      </c>
      <c r="E15" s="18" t="s">
        <v>2125</v>
      </c>
      <c r="F15" s="18" t="s">
        <v>2098</v>
      </c>
      <c r="G15" s="18" t="s">
        <v>2126</v>
      </c>
      <c r="H15" s="18" t="s">
        <v>2100</v>
      </c>
      <c r="I15" s="18" t="s">
        <v>2101</v>
      </c>
      <c r="J15" s="18" t="s">
        <v>2127</v>
      </c>
    </row>
    <row r="16" s="11" customFormat="1" ht="22.5" spans="1:10">
      <c r="A16" s="17"/>
      <c r="B16" s="18"/>
      <c r="C16" s="18" t="s">
        <v>2095</v>
      </c>
      <c r="D16" s="18" t="s">
        <v>2096</v>
      </c>
      <c r="E16" s="18" t="s">
        <v>2128</v>
      </c>
      <c r="F16" s="18" t="s">
        <v>2098</v>
      </c>
      <c r="G16" s="18" t="s">
        <v>2129</v>
      </c>
      <c r="H16" s="18" t="s">
        <v>2100</v>
      </c>
      <c r="I16" s="18" t="s">
        <v>2101</v>
      </c>
      <c r="J16" s="18" t="s">
        <v>2130</v>
      </c>
    </row>
    <row r="17" s="11" customFormat="1" ht="22.5" spans="1:10">
      <c r="A17" s="17"/>
      <c r="B17" s="18"/>
      <c r="C17" s="18" t="s">
        <v>2095</v>
      </c>
      <c r="D17" s="18" t="s">
        <v>2096</v>
      </c>
      <c r="E17" s="18" t="s">
        <v>2131</v>
      </c>
      <c r="F17" s="18" t="s">
        <v>2098</v>
      </c>
      <c r="G17" s="18" t="s">
        <v>2111</v>
      </c>
      <c r="H17" s="18" t="s">
        <v>2100</v>
      </c>
      <c r="I17" s="18" t="s">
        <v>2101</v>
      </c>
      <c r="J17" s="18" t="s">
        <v>2132</v>
      </c>
    </row>
    <row r="18" s="11" customFormat="1" ht="22.5" spans="1:10">
      <c r="A18" s="17"/>
      <c r="B18" s="18"/>
      <c r="C18" s="18" t="s">
        <v>2095</v>
      </c>
      <c r="D18" s="18" t="s">
        <v>2096</v>
      </c>
      <c r="E18" s="18" t="s">
        <v>2133</v>
      </c>
      <c r="F18" s="18" t="s">
        <v>2098</v>
      </c>
      <c r="G18" s="18" t="s">
        <v>2134</v>
      </c>
      <c r="H18" s="18" t="s">
        <v>2100</v>
      </c>
      <c r="I18" s="18" t="s">
        <v>2101</v>
      </c>
      <c r="J18" s="18" t="s">
        <v>2135</v>
      </c>
    </row>
    <row r="19" s="11" customFormat="1" ht="22.5" spans="1:10">
      <c r="A19" s="17"/>
      <c r="B19" s="18"/>
      <c r="C19" s="18" t="s">
        <v>2095</v>
      </c>
      <c r="D19" s="18" t="s">
        <v>2136</v>
      </c>
      <c r="E19" s="18" t="s">
        <v>2137</v>
      </c>
      <c r="F19" s="18" t="s">
        <v>2098</v>
      </c>
      <c r="G19" s="18" t="s">
        <v>2123</v>
      </c>
      <c r="H19" s="18" t="s">
        <v>2138</v>
      </c>
      <c r="I19" s="18" t="s">
        <v>2101</v>
      </c>
      <c r="J19" s="18" t="s">
        <v>2139</v>
      </c>
    </row>
    <row r="20" s="11" customFormat="1" ht="22.5" spans="1:10">
      <c r="A20" s="17"/>
      <c r="B20" s="18"/>
      <c r="C20" s="18" t="s">
        <v>2095</v>
      </c>
      <c r="D20" s="18" t="s">
        <v>2140</v>
      </c>
      <c r="E20" s="18" t="s">
        <v>2141</v>
      </c>
      <c r="F20" s="18" t="s">
        <v>2098</v>
      </c>
      <c r="G20" s="18" t="s">
        <v>2123</v>
      </c>
      <c r="H20" s="18" t="s">
        <v>2138</v>
      </c>
      <c r="I20" s="18" t="s">
        <v>2101</v>
      </c>
      <c r="J20" s="18" t="s">
        <v>2142</v>
      </c>
    </row>
    <row r="21" s="11" customFormat="1" ht="33.75" spans="1:10">
      <c r="A21" s="17"/>
      <c r="B21" s="18"/>
      <c r="C21" s="18" t="s">
        <v>2143</v>
      </c>
      <c r="D21" s="18" t="s">
        <v>2144</v>
      </c>
      <c r="E21" s="18" t="s">
        <v>2145</v>
      </c>
      <c r="F21" s="18" t="s">
        <v>2098</v>
      </c>
      <c r="G21" s="18" t="s">
        <v>2123</v>
      </c>
      <c r="H21" s="18" t="s">
        <v>2138</v>
      </c>
      <c r="I21" s="18" t="s">
        <v>2101</v>
      </c>
      <c r="J21" s="18" t="s">
        <v>2146</v>
      </c>
    </row>
    <row r="22" s="11" customFormat="1" ht="22.5" spans="1:10">
      <c r="A22" s="17"/>
      <c r="B22" s="18"/>
      <c r="C22" s="18" t="s">
        <v>2147</v>
      </c>
      <c r="D22" s="18" t="s">
        <v>2148</v>
      </c>
      <c r="E22" s="18" t="s">
        <v>2149</v>
      </c>
      <c r="F22" s="18" t="s">
        <v>2104</v>
      </c>
      <c r="G22" s="18" t="s">
        <v>2150</v>
      </c>
      <c r="H22" s="18" t="s">
        <v>2138</v>
      </c>
      <c r="I22" s="18" t="s">
        <v>2101</v>
      </c>
      <c r="J22" s="18" t="s">
        <v>2151</v>
      </c>
    </row>
    <row r="23" s="11" customFormat="1" ht="13.5" spans="1:10">
      <c r="A23" s="16" t="s">
        <v>2152</v>
      </c>
      <c r="B23" s="16"/>
      <c r="C23" s="16"/>
      <c r="D23" s="16"/>
      <c r="E23" s="16"/>
      <c r="F23" s="16"/>
      <c r="G23" s="16"/>
      <c r="H23" s="16"/>
      <c r="I23" s="16"/>
      <c r="J23" s="16"/>
    </row>
    <row r="24" s="11" customFormat="1" ht="42" customHeight="1" spans="1:10">
      <c r="A24" s="17" t="s">
        <v>2153</v>
      </c>
      <c r="B24" s="18" t="s">
        <v>2154</v>
      </c>
      <c r="C24" s="18" t="s">
        <v>2095</v>
      </c>
      <c r="D24" s="18" t="s">
        <v>2096</v>
      </c>
      <c r="E24" s="18" t="s">
        <v>2155</v>
      </c>
      <c r="F24" s="18" t="s">
        <v>2098</v>
      </c>
      <c r="G24" s="18" t="s">
        <v>2123</v>
      </c>
      <c r="H24" s="18" t="s">
        <v>2138</v>
      </c>
      <c r="I24" s="18" t="s">
        <v>2101</v>
      </c>
      <c r="J24" s="18" t="s">
        <v>2156</v>
      </c>
    </row>
    <row r="25" s="11" customFormat="1" ht="42" customHeight="1" spans="1:10">
      <c r="A25" s="17"/>
      <c r="B25" s="18"/>
      <c r="C25" s="18" t="s">
        <v>2095</v>
      </c>
      <c r="D25" s="18" t="s">
        <v>2136</v>
      </c>
      <c r="E25" s="18" t="s">
        <v>2157</v>
      </c>
      <c r="F25" s="18" t="s">
        <v>2104</v>
      </c>
      <c r="G25" s="18" t="s">
        <v>2158</v>
      </c>
      <c r="H25" s="18" t="s">
        <v>2138</v>
      </c>
      <c r="I25" s="18" t="s">
        <v>2101</v>
      </c>
      <c r="J25" s="18" t="s">
        <v>2159</v>
      </c>
    </row>
    <row r="26" s="11" customFormat="1" ht="42" customHeight="1" spans="1:10">
      <c r="A26" s="17"/>
      <c r="B26" s="18"/>
      <c r="C26" s="18" t="s">
        <v>2095</v>
      </c>
      <c r="D26" s="18" t="s">
        <v>2140</v>
      </c>
      <c r="E26" s="18" t="s">
        <v>2160</v>
      </c>
      <c r="F26" s="18" t="s">
        <v>2161</v>
      </c>
      <c r="G26" s="18" t="s">
        <v>2162</v>
      </c>
      <c r="H26" s="18" t="s">
        <v>2163</v>
      </c>
      <c r="I26" s="18" t="s">
        <v>2101</v>
      </c>
      <c r="J26" s="18" t="s">
        <v>2164</v>
      </c>
    </row>
    <row r="27" s="11" customFormat="1" ht="42" customHeight="1" spans="1:10">
      <c r="A27" s="17"/>
      <c r="B27" s="18"/>
      <c r="C27" s="18" t="s">
        <v>2143</v>
      </c>
      <c r="D27" s="18" t="s">
        <v>2165</v>
      </c>
      <c r="E27" s="18" t="s">
        <v>2166</v>
      </c>
      <c r="F27" s="18" t="s">
        <v>2104</v>
      </c>
      <c r="G27" s="18" t="s">
        <v>2134</v>
      </c>
      <c r="H27" s="18" t="s">
        <v>2138</v>
      </c>
      <c r="I27" s="18" t="s">
        <v>2101</v>
      </c>
      <c r="J27" s="18" t="s">
        <v>2167</v>
      </c>
    </row>
    <row r="28" s="11" customFormat="1" ht="42" customHeight="1" spans="1:10">
      <c r="A28" s="17"/>
      <c r="B28" s="18"/>
      <c r="C28" s="18" t="s">
        <v>2147</v>
      </c>
      <c r="D28" s="18" t="s">
        <v>2148</v>
      </c>
      <c r="E28" s="18" t="s">
        <v>2148</v>
      </c>
      <c r="F28" s="18" t="s">
        <v>2104</v>
      </c>
      <c r="G28" s="18" t="s">
        <v>2129</v>
      </c>
      <c r="H28" s="18" t="s">
        <v>2138</v>
      </c>
      <c r="I28" s="18" t="s">
        <v>2101</v>
      </c>
      <c r="J28" s="18" t="s">
        <v>2168</v>
      </c>
    </row>
    <row r="29" s="11" customFormat="1" ht="13.5" spans="1:10">
      <c r="A29" s="16" t="s">
        <v>2169</v>
      </c>
      <c r="B29" s="16"/>
      <c r="C29" s="16"/>
      <c r="D29" s="16"/>
      <c r="E29" s="16"/>
      <c r="F29" s="16"/>
      <c r="G29" s="16"/>
      <c r="H29" s="16"/>
      <c r="I29" s="16"/>
      <c r="J29" s="16"/>
    </row>
    <row r="30" s="11" customFormat="1" ht="56.25" spans="1:10">
      <c r="A30" s="17" t="s">
        <v>2170</v>
      </c>
      <c r="B30" s="18" t="s">
        <v>2171</v>
      </c>
      <c r="C30" s="18" t="s">
        <v>2095</v>
      </c>
      <c r="D30" s="18" t="s">
        <v>2096</v>
      </c>
      <c r="E30" s="18" t="s">
        <v>2172</v>
      </c>
      <c r="F30" s="18" t="s">
        <v>2104</v>
      </c>
      <c r="G30" s="18" t="s">
        <v>2173</v>
      </c>
      <c r="H30" s="18" t="s">
        <v>2174</v>
      </c>
      <c r="I30" s="18" t="s">
        <v>2101</v>
      </c>
      <c r="J30" s="18" t="s">
        <v>2175</v>
      </c>
    </row>
    <row r="31" s="11" customFormat="1" ht="56.25" spans="1:10">
      <c r="A31" s="17"/>
      <c r="B31" s="18"/>
      <c r="C31" s="18" t="s">
        <v>2095</v>
      </c>
      <c r="D31" s="18" t="s">
        <v>2096</v>
      </c>
      <c r="E31" s="18" t="s">
        <v>2176</v>
      </c>
      <c r="F31" s="18" t="s">
        <v>2104</v>
      </c>
      <c r="G31" s="18" t="s">
        <v>2177</v>
      </c>
      <c r="H31" s="18" t="s">
        <v>2178</v>
      </c>
      <c r="I31" s="18" t="s">
        <v>2101</v>
      </c>
      <c r="J31" s="18" t="s">
        <v>2175</v>
      </c>
    </row>
    <row r="32" s="11" customFormat="1" ht="33.75" spans="1:10">
      <c r="A32" s="17"/>
      <c r="B32" s="18"/>
      <c r="C32" s="18" t="s">
        <v>2095</v>
      </c>
      <c r="D32" s="18" t="s">
        <v>2136</v>
      </c>
      <c r="E32" s="18" t="s">
        <v>2179</v>
      </c>
      <c r="F32" s="18" t="s">
        <v>2104</v>
      </c>
      <c r="G32" s="18" t="s">
        <v>2180</v>
      </c>
      <c r="H32" s="18" t="s">
        <v>2138</v>
      </c>
      <c r="I32" s="18" t="s">
        <v>2101</v>
      </c>
      <c r="J32" s="18" t="s">
        <v>2181</v>
      </c>
    </row>
    <row r="33" s="11" customFormat="1" ht="22.5" spans="1:10">
      <c r="A33" s="17"/>
      <c r="B33" s="18"/>
      <c r="C33" s="18" t="s">
        <v>2095</v>
      </c>
      <c r="D33" s="18" t="s">
        <v>2136</v>
      </c>
      <c r="E33" s="18" t="s">
        <v>2182</v>
      </c>
      <c r="F33" s="18" t="s">
        <v>2104</v>
      </c>
      <c r="G33" s="18" t="s">
        <v>2150</v>
      </c>
      <c r="H33" s="18" t="s">
        <v>2138</v>
      </c>
      <c r="I33" s="18" t="s">
        <v>2101</v>
      </c>
      <c r="J33" s="18" t="s">
        <v>2183</v>
      </c>
    </row>
    <row r="34" s="11" customFormat="1" ht="22.5" spans="1:10">
      <c r="A34" s="17"/>
      <c r="B34" s="18"/>
      <c r="C34" s="18" t="s">
        <v>2095</v>
      </c>
      <c r="D34" s="18" t="s">
        <v>2140</v>
      </c>
      <c r="E34" s="18" t="s">
        <v>2184</v>
      </c>
      <c r="F34" s="18" t="s">
        <v>2104</v>
      </c>
      <c r="G34" s="18" t="s">
        <v>2117</v>
      </c>
      <c r="H34" s="18" t="s">
        <v>2185</v>
      </c>
      <c r="I34" s="18" t="s">
        <v>2101</v>
      </c>
      <c r="J34" s="18" t="s">
        <v>2186</v>
      </c>
    </row>
    <row r="35" s="11" customFormat="1" ht="22.5" spans="1:10">
      <c r="A35" s="17"/>
      <c r="B35" s="18"/>
      <c r="C35" s="18" t="s">
        <v>2143</v>
      </c>
      <c r="D35" s="18" t="s">
        <v>2144</v>
      </c>
      <c r="E35" s="18" t="s">
        <v>2187</v>
      </c>
      <c r="F35" s="18" t="s">
        <v>2098</v>
      </c>
      <c r="G35" s="18" t="s">
        <v>2188</v>
      </c>
      <c r="H35" s="18" t="s">
        <v>2189</v>
      </c>
      <c r="I35" s="18" t="s">
        <v>2101</v>
      </c>
      <c r="J35" s="18" t="s">
        <v>2190</v>
      </c>
    </row>
    <row r="36" s="11" customFormat="1" ht="33.75" spans="1:10">
      <c r="A36" s="17"/>
      <c r="B36" s="18"/>
      <c r="C36" s="18" t="s">
        <v>2147</v>
      </c>
      <c r="D36" s="18" t="s">
        <v>2148</v>
      </c>
      <c r="E36" s="18" t="s">
        <v>2191</v>
      </c>
      <c r="F36" s="18" t="s">
        <v>2104</v>
      </c>
      <c r="G36" s="18" t="s">
        <v>2129</v>
      </c>
      <c r="H36" s="18" t="s">
        <v>2138</v>
      </c>
      <c r="I36" s="18" t="s">
        <v>2101</v>
      </c>
      <c r="J36" s="18" t="s">
        <v>2192</v>
      </c>
    </row>
    <row r="37" s="11" customFormat="1" ht="13.5" spans="1:10">
      <c r="A37" s="16" t="s">
        <v>2193</v>
      </c>
      <c r="B37" s="16"/>
      <c r="C37" s="16"/>
      <c r="D37" s="16"/>
      <c r="E37" s="16"/>
      <c r="F37" s="16"/>
      <c r="G37" s="16"/>
      <c r="H37" s="16"/>
      <c r="I37" s="16"/>
      <c r="J37" s="16"/>
    </row>
    <row r="38" s="11" customFormat="1" ht="22.5" spans="1:10">
      <c r="A38" s="17" t="s">
        <v>2194</v>
      </c>
      <c r="B38" s="18" t="s">
        <v>2195</v>
      </c>
      <c r="C38" s="18" t="s">
        <v>2095</v>
      </c>
      <c r="D38" s="18" t="s">
        <v>2096</v>
      </c>
      <c r="E38" s="18" t="s">
        <v>2196</v>
      </c>
      <c r="F38" s="18" t="s">
        <v>2104</v>
      </c>
      <c r="G38" s="18" t="s">
        <v>2197</v>
      </c>
      <c r="H38" s="18" t="s">
        <v>2138</v>
      </c>
      <c r="I38" s="18" t="s">
        <v>2101</v>
      </c>
      <c r="J38" s="18" t="s">
        <v>2198</v>
      </c>
    </row>
    <row r="39" s="11" customFormat="1" ht="22.5" spans="1:10">
      <c r="A39" s="17"/>
      <c r="B39" s="18"/>
      <c r="C39" s="18" t="s">
        <v>2095</v>
      </c>
      <c r="D39" s="18" t="s">
        <v>2140</v>
      </c>
      <c r="E39" s="18" t="s">
        <v>2199</v>
      </c>
      <c r="F39" s="18" t="s">
        <v>2098</v>
      </c>
      <c r="G39" s="18" t="s">
        <v>2123</v>
      </c>
      <c r="H39" s="18" t="s">
        <v>2138</v>
      </c>
      <c r="I39" s="18" t="s">
        <v>2101</v>
      </c>
      <c r="J39" s="18" t="s">
        <v>2200</v>
      </c>
    </row>
    <row r="40" s="11" customFormat="1" ht="22.5" spans="1:10">
      <c r="A40" s="17"/>
      <c r="B40" s="18"/>
      <c r="C40" s="18" t="s">
        <v>2143</v>
      </c>
      <c r="D40" s="18" t="s">
        <v>2144</v>
      </c>
      <c r="E40" s="18" t="s">
        <v>2201</v>
      </c>
      <c r="F40" s="18" t="s">
        <v>2098</v>
      </c>
      <c r="G40" s="18" t="s">
        <v>2123</v>
      </c>
      <c r="H40" s="18" t="s">
        <v>2138</v>
      </c>
      <c r="I40" s="18" t="s">
        <v>2101</v>
      </c>
      <c r="J40" s="18" t="s">
        <v>2202</v>
      </c>
    </row>
    <row r="41" s="11" customFormat="1" ht="22.5" spans="1:10">
      <c r="A41" s="17"/>
      <c r="B41" s="18"/>
      <c r="C41" s="18" t="s">
        <v>2147</v>
      </c>
      <c r="D41" s="18" t="s">
        <v>2148</v>
      </c>
      <c r="E41" s="18" t="s">
        <v>2203</v>
      </c>
      <c r="F41" s="18" t="s">
        <v>2104</v>
      </c>
      <c r="G41" s="18" t="s">
        <v>2129</v>
      </c>
      <c r="H41" s="18" t="s">
        <v>2138</v>
      </c>
      <c r="I41" s="18" t="s">
        <v>2101</v>
      </c>
      <c r="J41" s="18" t="s">
        <v>2204</v>
      </c>
    </row>
    <row r="42" s="11" customFormat="1" ht="22.5" spans="1:10">
      <c r="A42" s="17" t="s">
        <v>2205</v>
      </c>
      <c r="B42" s="18" t="s">
        <v>2206</v>
      </c>
      <c r="C42" s="18" t="s">
        <v>2095</v>
      </c>
      <c r="D42" s="18" t="s">
        <v>2096</v>
      </c>
      <c r="E42" s="18" t="s">
        <v>2207</v>
      </c>
      <c r="F42" s="18" t="s">
        <v>2104</v>
      </c>
      <c r="G42" s="18" t="s">
        <v>2208</v>
      </c>
      <c r="H42" s="18" t="s">
        <v>2118</v>
      </c>
      <c r="I42" s="18" t="s">
        <v>2101</v>
      </c>
      <c r="J42" s="18" t="s">
        <v>2209</v>
      </c>
    </row>
    <row r="43" s="11" customFormat="1" ht="22.5" spans="1:10">
      <c r="A43" s="17"/>
      <c r="B43" s="18"/>
      <c r="C43" s="18" t="s">
        <v>2095</v>
      </c>
      <c r="D43" s="18" t="s">
        <v>2140</v>
      </c>
      <c r="E43" s="18" t="s">
        <v>2210</v>
      </c>
      <c r="F43" s="18" t="s">
        <v>2098</v>
      </c>
      <c r="G43" s="18" t="s">
        <v>2123</v>
      </c>
      <c r="H43" s="18" t="s">
        <v>2138</v>
      </c>
      <c r="I43" s="18" t="s">
        <v>2101</v>
      </c>
      <c r="J43" s="18" t="s">
        <v>2211</v>
      </c>
    </row>
    <row r="44" s="11" customFormat="1" ht="13.5" spans="1:10">
      <c r="A44" s="17"/>
      <c r="B44" s="18"/>
      <c r="C44" s="18" t="s">
        <v>2143</v>
      </c>
      <c r="D44" s="18" t="s">
        <v>2144</v>
      </c>
      <c r="E44" s="18" t="s">
        <v>2212</v>
      </c>
      <c r="F44" s="18" t="s">
        <v>2104</v>
      </c>
      <c r="G44" s="18" t="s">
        <v>2213</v>
      </c>
      <c r="H44" s="18" t="s">
        <v>2118</v>
      </c>
      <c r="I44" s="18" t="s">
        <v>2101</v>
      </c>
      <c r="J44" s="18" t="s">
        <v>2214</v>
      </c>
    </row>
    <row r="45" s="11" customFormat="1" ht="13.5" spans="1:10">
      <c r="A45" s="17"/>
      <c r="B45" s="18"/>
      <c r="C45" s="18" t="s">
        <v>2147</v>
      </c>
      <c r="D45" s="18" t="s">
        <v>2148</v>
      </c>
      <c r="E45" s="18" t="s">
        <v>2215</v>
      </c>
      <c r="F45" s="18" t="s">
        <v>2104</v>
      </c>
      <c r="G45" s="18" t="s">
        <v>2129</v>
      </c>
      <c r="H45" s="18" t="s">
        <v>2138</v>
      </c>
      <c r="I45" s="18" t="s">
        <v>2101</v>
      </c>
      <c r="J45" s="18" t="s">
        <v>2216</v>
      </c>
    </row>
    <row r="46" s="11" customFormat="1" ht="13.5" spans="1:10">
      <c r="A46" s="16" t="s">
        <v>2217</v>
      </c>
      <c r="B46" s="16"/>
      <c r="C46" s="16"/>
      <c r="D46" s="16"/>
      <c r="E46" s="16"/>
      <c r="F46" s="16"/>
      <c r="G46" s="16"/>
      <c r="H46" s="16"/>
      <c r="I46" s="16"/>
      <c r="J46" s="16"/>
    </row>
    <row r="47" s="11" customFormat="1" ht="67.5" spans="1:10">
      <c r="A47" s="17" t="s">
        <v>2218</v>
      </c>
      <c r="B47" s="18" t="s">
        <v>2219</v>
      </c>
      <c r="C47" s="18" t="s">
        <v>2095</v>
      </c>
      <c r="D47" s="18" t="s">
        <v>2096</v>
      </c>
      <c r="E47" s="18" t="s">
        <v>2220</v>
      </c>
      <c r="F47" s="18" t="s">
        <v>2104</v>
      </c>
      <c r="G47" s="18" t="s">
        <v>2221</v>
      </c>
      <c r="H47" s="18" t="s">
        <v>2222</v>
      </c>
      <c r="I47" s="18" t="s">
        <v>2101</v>
      </c>
      <c r="J47" s="18" t="s">
        <v>2223</v>
      </c>
    </row>
    <row r="48" s="11" customFormat="1" ht="22.5" spans="1:10">
      <c r="A48" s="17"/>
      <c r="B48" s="18"/>
      <c r="C48" s="18" t="s">
        <v>2095</v>
      </c>
      <c r="D48" s="18" t="s">
        <v>2096</v>
      </c>
      <c r="E48" s="18" t="s">
        <v>2224</v>
      </c>
      <c r="F48" s="18" t="s">
        <v>2104</v>
      </c>
      <c r="G48" s="18" t="s">
        <v>2221</v>
      </c>
      <c r="H48" s="18" t="s">
        <v>2100</v>
      </c>
      <c r="I48" s="18" t="s">
        <v>2101</v>
      </c>
      <c r="J48" s="18" t="s">
        <v>2225</v>
      </c>
    </row>
    <row r="49" s="11" customFormat="1" ht="22.5" spans="1:10">
      <c r="A49" s="17"/>
      <c r="B49" s="18"/>
      <c r="C49" s="18" t="s">
        <v>2095</v>
      </c>
      <c r="D49" s="18" t="s">
        <v>2096</v>
      </c>
      <c r="E49" s="18" t="s">
        <v>2226</v>
      </c>
      <c r="F49" s="18" t="s">
        <v>2104</v>
      </c>
      <c r="G49" s="18" t="s">
        <v>2117</v>
      </c>
      <c r="H49" s="18" t="s">
        <v>2118</v>
      </c>
      <c r="I49" s="18" t="s">
        <v>2101</v>
      </c>
      <c r="J49" s="18" t="s">
        <v>2227</v>
      </c>
    </row>
    <row r="50" s="11" customFormat="1" ht="78.75" spans="1:10">
      <c r="A50" s="17"/>
      <c r="B50" s="18"/>
      <c r="C50" s="18" t="s">
        <v>2095</v>
      </c>
      <c r="D50" s="18" t="s">
        <v>2136</v>
      </c>
      <c r="E50" s="18" t="s">
        <v>2228</v>
      </c>
      <c r="F50" s="18" t="s">
        <v>2104</v>
      </c>
      <c r="G50" s="18" t="s">
        <v>2123</v>
      </c>
      <c r="H50" s="18" t="s">
        <v>2138</v>
      </c>
      <c r="I50" s="18" t="s">
        <v>2101</v>
      </c>
      <c r="J50" s="18" t="s">
        <v>2229</v>
      </c>
    </row>
    <row r="51" s="11" customFormat="1" ht="56.25" spans="1:10">
      <c r="A51" s="17"/>
      <c r="B51" s="18"/>
      <c r="C51" s="18" t="s">
        <v>2095</v>
      </c>
      <c r="D51" s="18" t="s">
        <v>2140</v>
      </c>
      <c r="E51" s="18" t="s">
        <v>2230</v>
      </c>
      <c r="F51" s="18" t="s">
        <v>2098</v>
      </c>
      <c r="G51" s="18" t="s">
        <v>2123</v>
      </c>
      <c r="H51" s="18" t="s">
        <v>2138</v>
      </c>
      <c r="I51" s="18" t="s">
        <v>2101</v>
      </c>
      <c r="J51" s="18" t="s">
        <v>2231</v>
      </c>
    </row>
    <row r="52" s="11" customFormat="1" ht="22.5" spans="1:10">
      <c r="A52" s="17"/>
      <c r="B52" s="18"/>
      <c r="C52" s="18" t="s">
        <v>2143</v>
      </c>
      <c r="D52" s="18" t="s">
        <v>2165</v>
      </c>
      <c r="E52" s="18" t="s">
        <v>2232</v>
      </c>
      <c r="F52" s="18" t="s">
        <v>2104</v>
      </c>
      <c r="G52" s="18" t="s">
        <v>2233</v>
      </c>
      <c r="H52" s="18" t="s">
        <v>2234</v>
      </c>
      <c r="I52" s="18" t="s">
        <v>2101</v>
      </c>
      <c r="J52" s="18" t="s">
        <v>2235</v>
      </c>
    </row>
    <row r="53" s="11" customFormat="1" ht="22.5" spans="1:10">
      <c r="A53" s="17"/>
      <c r="B53" s="18"/>
      <c r="C53" s="18" t="s">
        <v>2143</v>
      </c>
      <c r="D53" s="18" t="s">
        <v>2144</v>
      </c>
      <c r="E53" s="18" t="s">
        <v>2236</v>
      </c>
      <c r="F53" s="18" t="s">
        <v>2098</v>
      </c>
      <c r="G53" s="18" t="s">
        <v>2150</v>
      </c>
      <c r="H53" s="18" t="s">
        <v>2138</v>
      </c>
      <c r="I53" s="18" t="s">
        <v>2101</v>
      </c>
      <c r="J53" s="18" t="s">
        <v>2237</v>
      </c>
    </row>
    <row r="54" s="11" customFormat="1" ht="22.5" spans="1:10">
      <c r="A54" s="17"/>
      <c r="B54" s="18"/>
      <c r="C54" s="18" t="s">
        <v>2147</v>
      </c>
      <c r="D54" s="18" t="s">
        <v>2148</v>
      </c>
      <c r="E54" s="18" t="s">
        <v>2191</v>
      </c>
      <c r="F54" s="18" t="s">
        <v>2104</v>
      </c>
      <c r="G54" s="18" t="s">
        <v>2150</v>
      </c>
      <c r="H54" s="18" t="s">
        <v>2138</v>
      </c>
      <c r="I54" s="18" t="s">
        <v>2101</v>
      </c>
      <c r="J54" s="18" t="s">
        <v>2238</v>
      </c>
    </row>
    <row r="55" s="11" customFormat="1" ht="13.5" spans="1:10">
      <c r="A55" s="16" t="s">
        <v>2239</v>
      </c>
      <c r="B55" s="16"/>
      <c r="C55" s="16"/>
      <c r="D55" s="16"/>
      <c r="E55" s="16"/>
      <c r="F55" s="16"/>
      <c r="G55" s="16"/>
      <c r="H55" s="16"/>
      <c r="I55" s="16"/>
      <c r="J55" s="16"/>
    </row>
    <row r="56" s="11" customFormat="1" ht="13.5" spans="1:10">
      <c r="A56" s="17" t="s">
        <v>2240</v>
      </c>
      <c r="B56" s="18" t="s">
        <v>2241</v>
      </c>
      <c r="C56" s="18" t="s">
        <v>2095</v>
      </c>
      <c r="D56" s="18" t="s">
        <v>2096</v>
      </c>
      <c r="E56" s="18" t="s">
        <v>2242</v>
      </c>
      <c r="F56" s="18" t="s">
        <v>2104</v>
      </c>
      <c r="G56" s="18" t="s">
        <v>2243</v>
      </c>
      <c r="H56" s="18" t="s">
        <v>2234</v>
      </c>
      <c r="I56" s="18" t="s">
        <v>2101</v>
      </c>
      <c r="J56" s="18" t="s">
        <v>2242</v>
      </c>
    </row>
    <row r="57" s="11" customFormat="1" ht="22.5" spans="1:10">
      <c r="A57" s="17"/>
      <c r="B57" s="18"/>
      <c r="C57" s="18" t="s">
        <v>2095</v>
      </c>
      <c r="D57" s="18" t="s">
        <v>2096</v>
      </c>
      <c r="E57" s="18" t="s">
        <v>2244</v>
      </c>
      <c r="F57" s="18" t="s">
        <v>2104</v>
      </c>
      <c r="G57" s="18" t="s">
        <v>2150</v>
      </c>
      <c r="H57" s="18" t="s">
        <v>2138</v>
      </c>
      <c r="I57" s="18" t="s">
        <v>2101</v>
      </c>
      <c r="J57" s="18" t="s">
        <v>2244</v>
      </c>
    </row>
    <row r="58" s="11" customFormat="1" ht="101.25" spans="1:10">
      <c r="A58" s="17"/>
      <c r="B58" s="18"/>
      <c r="C58" s="18" t="s">
        <v>2095</v>
      </c>
      <c r="D58" s="18" t="s">
        <v>2096</v>
      </c>
      <c r="E58" s="18" t="s">
        <v>2245</v>
      </c>
      <c r="F58" s="18" t="s">
        <v>2104</v>
      </c>
      <c r="G58" s="18" t="s">
        <v>2150</v>
      </c>
      <c r="H58" s="18" t="s">
        <v>2138</v>
      </c>
      <c r="I58" s="18" t="s">
        <v>2101</v>
      </c>
      <c r="J58" s="18" t="s">
        <v>2246</v>
      </c>
    </row>
    <row r="59" s="11" customFormat="1" ht="13.5" spans="1:10">
      <c r="A59" s="17"/>
      <c r="B59" s="18"/>
      <c r="C59" s="18" t="s">
        <v>2095</v>
      </c>
      <c r="D59" s="18" t="s">
        <v>2136</v>
      </c>
      <c r="E59" s="18" t="s">
        <v>2247</v>
      </c>
      <c r="F59" s="18" t="s">
        <v>2098</v>
      </c>
      <c r="G59" s="18" t="s">
        <v>2123</v>
      </c>
      <c r="H59" s="18" t="s">
        <v>2138</v>
      </c>
      <c r="I59" s="18" t="s">
        <v>2101</v>
      </c>
      <c r="J59" s="18" t="s">
        <v>2247</v>
      </c>
    </row>
    <row r="60" s="11" customFormat="1" ht="45" spans="1:10">
      <c r="A60" s="17"/>
      <c r="B60" s="18"/>
      <c r="C60" s="18" t="s">
        <v>2095</v>
      </c>
      <c r="D60" s="18" t="s">
        <v>2140</v>
      </c>
      <c r="E60" s="18" t="s">
        <v>2248</v>
      </c>
      <c r="F60" s="18" t="s">
        <v>2161</v>
      </c>
      <c r="G60" s="18" t="s">
        <v>2249</v>
      </c>
      <c r="H60" s="18" t="s">
        <v>2250</v>
      </c>
      <c r="I60" s="18" t="s">
        <v>2101</v>
      </c>
      <c r="J60" s="18" t="s">
        <v>2251</v>
      </c>
    </row>
    <row r="61" s="11" customFormat="1" ht="33.75" spans="1:10">
      <c r="A61" s="17"/>
      <c r="B61" s="18"/>
      <c r="C61" s="18" t="s">
        <v>2143</v>
      </c>
      <c r="D61" s="18" t="s">
        <v>2165</v>
      </c>
      <c r="E61" s="18" t="s">
        <v>2252</v>
      </c>
      <c r="F61" s="18" t="s">
        <v>2104</v>
      </c>
      <c r="G61" s="18" t="s">
        <v>2253</v>
      </c>
      <c r="H61" s="18" t="s">
        <v>2138</v>
      </c>
      <c r="I61" s="18" t="s">
        <v>2101</v>
      </c>
      <c r="J61" s="18" t="s">
        <v>2254</v>
      </c>
    </row>
    <row r="62" s="11" customFormat="1" ht="33.75" spans="1:10">
      <c r="A62" s="17"/>
      <c r="B62" s="18"/>
      <c r="C62" s="18" t="s">
        <v>2143</v>
      </c>
      <c r="D62" s="18" t="s">
        <v>2144</v>
      </c>
      <c r="E62" s="18" t="s">
        <v>2255</v>
      </c>
      <c r="F62" s="18" t="s">
        <v>2098</v>
      </c>
      <c r="G62" s="18" t="s">
        <v>2256</v>
      </c>
      <c r="H62" s="18" t="s">
        <v>2138</v>
      </c>
      <c r="I62" s="18" t="s">
        <v>2257</v>
      </c>
      <c r="J62" s="18" t="s">
        <v>2258</v>
      </c>
    </row>
    <row r="63" s="11" customFormat="1" ht="33.75" spans="1:10">
      <c r="A63" s="17"/>
      <c r="B63" s="18"/>
      <c r="C63" s="18" t="s">
        <v>2143</v>
      </c>
      <c r="D63" s="18" t="s">
        <v>2144</v>
      </c>
      <c r="E63" s="18" t="s">
        <v>2259</v>
      </c>
      <c r="F63" s="18" t="s">
        <v>2098</v>
      </c>
      <c r="G63" s="18" t="s">
        <v>2256</v>
      </c>
      <c r="H63" s="18" t="s">
        <v>2138</v>
      </c>
      <c r="I63" s="18" t="s">
        <v>2257</v>
      </c>
      <c r="J63" s="18" t="s">
        <v>2260</v>
      </c>
    </row>
    <row r="64" s="11" customFormat="1" ht="33.75" spans="1:10">
      <c r="A64" s="17"/>
      <c r="B64" s="18"/>
      <c r="C64" s="18" t="s">
        <v>2143</v>
      </c>
      <c r="D64" s="18" t="s">
        <v>2261</v>
      </c>
      <c r="E64" s="18" t="s">
        <v>2262</v>
      </c>
      <c r="F64" s="18" t="s">
        <v>2098</v>
      </c>
      <c r="G64" s="18" t="s">
        <v>2256</v>
      </c>
      <c r="H64" s="18" t="s">
        <v>2138</v>
      </c>
      <c r="I64" s="18" t="s">
        <v>2257</v>
      </c>
      <c r="J64" s="18" t="s">
        <v>2263</v>
      </c>
    </row>
    <row r="65" s="11" customFormat="1" ht="13.5" spans="1:10">
      <c r="A65" s="17"/>
      <c r="B65" s="18"/>
      <c r="C65" s="18" t="s">
        <v>2147</v>
      </c>
      <c r="D65" s="18" t="s">
        <v>2148</v>
      </c>
      <c r="E65" s="18" t="s">
        <v>2264</v>
      </c>
      <c r="F65" s="18" t="s">
        <v>2104</v>
      </c>
      <c r="G65" s="18" t="s">
        <v>2150</v>
      </c>
      <c r="H65" s="18" t="s">
        <v>2138</v>
      </c>
      <c r="I65" s="18" t="s">
        <v>2257</v>
      </c>
      <c r="J65" s="18" t="s">
        <v>2264</v>
      </c>
    </row>
    <row r="66" s="11" customFormat="1" ht="13.5" spans="1:10">
      <c r="A66" s="16" t="s">
        <v>2265</v>
      </c>
      <c r="B66" s="16"/>
      <c r="C66" s="16"/>
      <c r="D66" s="16"/>
      <c r="E66" s="16"/>
      <c r="F66" s="16"/>
      <c r="G66" s="16"/>
      <c r="H66" s="16"/>
      <c r="I66" s="16"/>
      <c r="J66" s="16"/>
    </row>
    <row r="67" s="11" customFormat="1" ht="27" customHeight="1" spans="1:10">
      <c r="A67" s="17" t="s">
        <v>2266</v>
      </c>
      <c r="B67" s="18" t="s">
        <v>2267</v>
      </c>
      <c r="C67" s="18" t="s">
        <v>2095</v>
      </c>
      <c r="D67" s="18" t="s">
        <v>2096</v>
      </c>
      <c r="E67" s="18" t="s">
        <v>2268</v>
      </c>
      <c r="F67" s="18" t="s">
        <v>2104</v>
      </c>
      <c r="G67" s="18" t="s">
        <v>2269</v>
      </c>
      <c r="H67" s="18" t="s">
        <v>2270</v>
      </c>
      <c r="I67" s="18" t="s">
        <v>2101</v>
      </c>
      <c r="J67" s="18" t="s">
        <v>2271</v>
      </c>
    </row>
    <row r="68" s="11" customFormat="1" ht="27" customHeight="1" spans="1:10">
      <c r="A68" s="17"/>
      <c r="B68" s="18"/>
      <c r="C68" s="18" t="s">
        <v>2095</v>
      </c>
      <c r="D68" s="18" t="s">
        <v>2096</v>
      </c>
      <c r="E68" s="18" t="s">
        <v>2272</v>
      </c>
      <c r="F68" s="18" t="s">
        <v>2104</v>
      </c>
      <c r="G68" s="18" t="s">
        <v>2273</v>
      </c>
      <c r="H68" s="18" t="s">
        <v>2274</v>
      </c>
      <c r="I68" s="18" t="s">
        <v>2101</v>
      </c>
      <c r="J68" s="18" t="s">
        <v>2275</v>
      </c>
    </row>
    <row r="69" s="11" customFormat="1" ht="27" customHeight="1" spans="1:10">
      <c r="A69" s="17"/>
      <c r="B69" s="18"/>
      <c r="C69" s="18" t="s">
        <v>2095</v>
      </c>
      <c r="D69" s="18" t="s">
        <v>2096</v>
      </c>
      <c r="E69" s="18" t="s">
        <v>2276</v>
      </c>
      <c r="F69" s="18" t="s">
        <v>2104</v>
      </c>
      <c r="G69" s="18" t="s">
        <v>2277</v>
      </c>
      <c r="H69" s="18" t="s">
        <v>2274</v>
      </c>
      <c r="I69" s="18" t="s">
        <v>2101</v>
      </c>
      <c r="J69" s="18" t="s">
        <v>2278</v>
      </c>
    </row>
    <row r="70" s="11" customFormat="1" ht="27" customHeight="1" spans="1:10">
      <c r="A70" s="17"/>
      <c r="B70" s="18"/>
      <c r="C70" s="18" t="s">
        <v>2095</v>
      </c>
      <c r="D70" s="18" t="s">
        <v>2136</v>
      </c>
      <c r="E70" s="18" t="s">
        <v>2279</v>
      </c>
      <c r="F70" s="18" t="s">
        <v>2104</v>
      </c>
      <c r="G70" s="18" t="s">
        <v>2158</v>
      </c>
      <c r="H70" s="18" t="s">
        <v>2138</v>
      </c>
      <c r="I70" s="18" t="s">
        <v>2101</v>
      </c>
      <c r="J70" s="18" t="s">
        <v>2280</v>
      </c>
    </row>
    <row r="71" s="11" customFormat="1" ht="27" customHeight="1" spans="1:10">
      <c r="A71" s="17"/>
      <c r="B71" s="18"/>
      <c r="C71" s="18" t="s">
        <v>2095</v>
      </c>
      <c r="D71" s="18" t="s">
        <v>2136</v>
      </c>
      <c r="E71" s="18" t="s">
        <v>2281</v>
      </c>
      <c r="F71" s="18" t="s">
        <v>2098</v>
      </c>
      <c r="G71" s="18" t="s">
        <v>2123</v>
      </c>
      <c r="H71" s="18" t="s">
        <v>2138</v>
      </c>
      <c r="I71" s="18" t="s">
        <v>2101</v>
      </c>
      <c r="J71" s="18" t="s">
        <v>2282</v>
      </c>
    </row>
    <row r="72" s="11" customFormat="1" ht="27" customHeight="1" spans="1:10">
      <c r="A72" s="17"/>
      <c r="B72" s="18"/>
      <c r="C72" s="18" t="s">
        <v>2095</v>
      </c>
      <c r="D72" s="18" t="s">
        <v>2136</v>
      </c>
      <c r="E72" s="18" t="s">
        <v>2283</v>
      </c>
      <c r="F72" s="18" t="s">
        <v>2098</v>
      </c>
      <c r="G72" s="18" t="s">
        <v>2123</v>
      </c>
      <c r="H72" s="18" t="s">
        <v>2138</v>
      </c>
      <c r="I72" s="18" t="s">
        <v>2101</v>
      </c>
      <c r="J72" s="18" t="s">
        <v>2284</v>
      </c>
    </row>
    <row r="73" s="11" customFormat="1" ht="27" customHeight="1" spans="1:10">
      <c r="A73" s="17"/>
      <c r="B73" s="18"/>
      <c r="C73" s="18" t="s">
        <v>2095</v>
      </c>
      <c r="D73" s="18" t="s">
        <v>2140</v>
      </c>
      <c r="E73" s="18" t="s">
        <v>2285</v>
      </c>
      <c r="F73" s="18" t="s">
        <v>2098</v>
      </c>
      <c r="G73" s="18" t="s">
        <v>2123</v>
      </c>
      <c r="H73" s="18" t="s">
        <v>2138</v>
      </c>
      <c r="I73" s="18" t="s">
        <v>2101</v>
      </c>
      <c r="J73" s="18" t="s">
        <v>2286</v>
      </c>
    </row>
    <row r="74" s="11" customFormat="1" ht="27" customHeight="1" spans="1:10">
      <c r="A74" s="17"/>
      <c r="B74" s="18"/>
      <c r="C74" s="18" t="s">
        <v>2095</v>
      </c>
      <c r="D74" s="18" t="s">
        <v>2140</v>
      </c>
      <c r="E74" s="18" t="s">
        <v>2287</v>
      </c>
      <c r="F74" s="18" t="s">
        <v>2098</v>
      </c>
      <c r="G74" s="18" t="s">
        <v>2123</v>
      </c>
      <c r="H74" s="18" t="s">
        <v>2138</v>
      </c>
      <c r="I74" s="18" t="s">
        <v>2101</v>
      </c>
      <c r="J74" s="18" t="s">
        <v>2288</v>
      </c>
    </row>
    <row r="75" s="11" customFormat="1" ht="27" customHeight="1" spans="1:10">
      <c r="A75" s="17"/>
      <c r="B75" s="18"/>
      <c r="C75" s="18" t="s">
        <v>2095</v>
      </c>
      <c r="D75" s="18" t="s">
        <v>2289</v>
      </c>
      <c r="E75" s="18" t="s">
        <v>2290</v>
      </c>
      <c r="F75" s="18" t="s">
        <v>2098</v>
      </c>
      <c r="G75" s="18" t="s">
        <v>2291</v>
      </c>
      <c r="H75" s="18" t="s">
        <v>2292</v>
      </c>
      <c r="I75" s="18" t="s">
        <v>2101</v>
      </c>
      <c r="J75" s="18" t="s">
        <v>2293</v>
      </c>
    </row>
    <row r="76" s="11" customFormat="1" ht="27" customHeight="1" spans="1:10">
      <c r="A76" s="17"/>
      <c r="B76" s="18"/>
      <c r="C76" s="18" t="s">
        <v>2143</v>
      </c>
      <c r="D76" s="18" t="s">
        <v>2165</v>
      </c>
      <c r="E76" s="18" t="s">
        <v>2294</v>
      </c>
      <c r="F76" s="18" t="s">
        <v>2104</v>
      </c>
      <c r="G76" s="18" t="s">
        <v>2295</v>
      </c>
      <c r="H76" s="18" t="s">
        <v>2296</v>
      </c>
      <c r="I76" s="18" t="s">
        <v>2101</v>
      </c>
      <c r="J76" s="18" t="s">
        <v>2297</v>
      </c>
    </row>
    <row r="77" s="11" customFormat="1" ht="27" customHeight="1" spans="1:10">
      <c r="A77" s="17"/>
      <c r="B77" s="18"/>
      <c r="C77" s="18" t="s">
        <v>2143</v>
      </c>
      <c r="D77" s="18" t="s">
        <v>2144</v>
      </c>
      <c r="E77" s="18" t="s">
        <v>2298</v>
      </c>
      <c r="F77" s="18" t="s">
        <v>2104</v>
      </c>
      <c r="G77" s="18" t="s">
        <v>2299</v>
      </c>
      <c r="H77" s="18" t="s">
        <v>2138</v>
      </c>
      <c r="I77" s="18" t="s">
        <v>2101</v>
      </c>
      <c r="J77" s="18" t="s">
        <v>2300</v>
      </c>
    </row>
    <row r="78" s="11" customFormat="1" ht="27" customHeight="1" spans="1:10">
      <c r="A78" s="17"/>
      <c r="B78" s="18"/>
      <c r="C78" s="18" t="s">
        <v>2143</v>
      </c>
      <c r="D78" s="18" t="s">
        <v>2144</v>
      </c>
      <c r="E78" s="18" t="s">
        <v>2301</v>
      </c>
      <c r="F78" s="18" t="s">
        <v>2104</v>
      </c>
      <c r="G78" s="18" t="s">
        <v>2150</v>
      </c>
      <c r="H78" s="18" t="s">
        <v>2138</v>
      </c>
      <c r="I78" s="18" t="s">
        <v>2101</v>
      </c>
      <c r="J78" s="18" t="s">
        <v>2302</v>
      </c>
    </row>
    <row r="79" s="11" customFormat="1" ht="27" customHeight="1" spans="1:10">
      <c r="A79" s="17"/>
      <c r="B79" s="18"/>
      <c r="C79" s="18" t="s">
        <v>2147</v>
      </c>
      <c r="D79" s="18" t="s">
        <v>2148</v>
      </c>
      <c r="E79" s="18" t="s">
        <v>2303</v>
      </c>
      <c r="F79" s="18" t="s">
        <v>2104</v>
      </c>
      <c r="G79" s="18" t="s">
        <v>2304</v>
      </c>
      <c r="H79" s="18" t="s">
        <v>2138</v>
      </c>
      <c r="I79" s="18" t="s">
        <v>2101</v>
      </c>
      <c r="J79" s="18" t="s">
        <v>2305</v>
      </c>
    </row>
    <row r="80" s="11" customFormat="1" ht="13.5" spans="1:10">
      <c r="A80" s="16" t="s">
        <v>2306</v>
      </c>
      <c r="B80" s="16"/>
      <c r="C80" s="16"/>
      <c r="D80" s="16"/>
      <c r="E80" s="16"/>
      <c r="F80" s="16"/>
      <c r="G80" s="16"/>
      <c r="H80" s="16"/>
      <c r="I80" s="16"/>
      <c r="J80" s="16"/>
    </row>
    <row r="81" s="11" customFormat="1" ht="13.5" spans="1:10">
      <c r="A81" s="17" t="s">
        <v>2307</v>
      </c>
      <c r="B81" s="18" t="s">
        <v>2308</v>
      </c>
      <c r="C81" s="18" t="s">
        <v>2095</v>
      </c>
      <c r="D81" s="18" t="s">
        <v>2096</v>
      </c>
      <c r="E81" s="18" t="s">
        <v>2309</v>
      </c>
      <c r="F81" s="18" t="s">
        <v>2104</v>
      </c>
      <c r="G81" s="18" t="s">
        <v>2310</v>
      </c>
      <c r="H81" s="18" t="s">
        <v>2138</v>
      </c>
      <c r="I81" s="18" t="s">
        <v>2101</v>
      </c>
      <c r="J81" s="18" t="s">
        <v>2311</v>
      </c>
    </row>
    <row r="82" s="11" customFormat="1" ht="33.75" spans="1:10">
      <c r="A82" s="17"/>
      <c r="B82" s="18"/>
      <c r="C82" s="18" t="s">
        <v>2095</v>
      </c>
      <c r="D82" s="18" t="s">
        <v>2136</v>
      </c>
      <c r="E82" s="18" t="s">
        <v>2312</v>
      </c>
      <c r="F82" s="18" t="s">
        <v>2104</v>
      </c>
      <c r="G82" s="18" t="s">
        <v>2150</v>
      </c>
      <c r="H82" s="18" t="s">
        <v>2138</v>
      </c>
      <c r="I82" s="18" t="s">
        <v>2101</v>
      </c>
      <c r="J82" s="18" t="s">
        <v>2313</v>
      </c>
    </row>
    <row r="83" s="11" customFormat="1" ht="33.75" spans="1:10">
      <c r="A83" s="17"/>
      <c r="B83" s="18"/>
      <c r="C83" s="18" t="s">
        <v>2095</v>
      </c>
      <c r="D83" s="18" t="s">
        <v>2140</v>
      </c>
      <c r="E83" s="18" t="s">
        <v>2314</v>
      </c>
      <c r="F83" s="18" t="s">
        <v>2104</v>
      </c>
      <c r="G83" s="18" t="s">
        <v>2150</v>
      </c>
      <c r="H83" s="18" t="s">
        <v>2138</v>
      </c>
      <c r="I83" s="18" t="s">
        <v>2101</v>
      </c>
      <c r="J83" s="18" t="s">
        <v>2315</v>
      </c>
    </row>
    <row r="84" s="11" customFormat="1" ht="13.5" spans="1:10">
      <c r="A84" s="17"/>
      <c r="B84" s="18"/>
      <c r="C84" s="18" t="s">
        <v>2095</v>
      </c>
      <c r="D84" s="18" t="s">
        <v>2140</v>
      </c>
      <c r="E84" s="18" t="s">
        <v>2316</v>
      </c>
      <c r="F84" s="18" t="s">
        <v>2104</v>
      </c>
      <c r="G84" s="18" t="s">
        <v>2150</v>
      </c>
      <c r="H84" s="18" t="s">
        <v>2317</v>
      </c>
      <c r="I84" s="18" t="s">
        <v>2101</v>
      </c>
      <c r="J84" s="18" t="s">
        <v>2316</v>
      </c>
    </row>
    <row r="85" s="11" customFormat="1" ht="13.5" spans="1:10">
      <c r="A85" s="17"/>
      <c r="B85" s="18"/>
      <c r="C85" s="18" t="s">
        <v>2143</v>
      </c>
      <c r="D85" s="18" t="s">
        <v>2144</v>
      </c>
      <c r="E85" s="18" t="s">
        <v>2318</v>
      </c>
      <c r="F85" s="18" t="s">
        <v>2098</v>
      </c>
      <c r="G85" s="18" t="s">
        <v>2123</v>
      </c>
      <c r="H85" s="18" t="s">
        <v>2317</v>
      </c>
      <c r="I85" s="18" t="s">
        <v>2101</v>
      </c>
      <c r="J85" s="18" t="s">
        <v>2319</v>
      </c>
    </row>
    <row r="86" s="11" customFormat="1" ht="22.5" spans="1:10">
      <c r="A86" s="17"/>
      <c r="B86" s="18"/>
      <c r="C86" s="18" t="s">
        <v>2147</v>
      </c>
      <c r="D86" s="18" t="s">
        <v>2148</v>
      </c>
      <c r="E86" s="18" t="s">
        <v>2320</v>
      </c>
      <c r="F86" s="18" t="s">
        <v>2104</v>
      </c>
      <c r="G86" s="18" t="s">
        <v>2150</v>
      </c>
      <c r="H86" s="18" t="s">
        <v>2138</v>
      </c>
      <c r="I86" s="18" t="s">
        <v>2101</v>
      </c>
      <c r="J86" s="18" t="s">
        <v>2321</v>
      </c>
    </row>
    <row r="87" s="11" customFormat="1" ht="22.5" spans="1:10">
      <c r="A87" s="17" t="s">
        <v>2322</v>
      </c>
      <c r="B87" s="18" t="s">
        <v>2323</v>
      </c>
      <c r="C87" s="18" t="s">
        <v>2095</v>
      </c>
      <c r="D87" s="18" t="s">
        <v>2096</v>
      </c>
      <c r="E87" s="18" t="s">
        <v>2324</v>
      </c>
      <c r="F87" s="18" t="s">
        <v>2104</v>
      </c>
      <c r="G87" s="18" t="s">
        <v>2299</v>
      </c>
      <c r="H87" s="18" t="s">
        <v>2325</v>
      </c>
      <c r="I87" s="18" t="s">
        <v>2101</v>
      </c>
      <c r="J87" s="18" t="s">
        <v>2326</v>
      </c>
    </row>
    <row r="88" s="11" customFormat="1" ht="45" spans="1:10">
      <c r="A88" s="17"/>
      <c r="B88" s="18"/>
      <c r="C88" s="18" t="s">
        <v>2095</v>
      </c>
      <c r="D88" s="18" t="s">
        <v>2096</v>
      </c>
      <c r="E88" s="18" t="s">
        <v>2327</v>
      </c>
      <c r="F88" s="18" t="s">
        <v>2104</v>
      </c>
      <c r="G88" s="18" t="s">
        <v>2221</v>
      </c>
      <c r="H88" s="18" t="s">
        <v>2118</v>
      </c>
      <c r="I88" s="18" t="s">
        <v>2101</v>
      </c>
      <c r="J88" s="18" t="s">
        <v>2328</v>
      </c>
    </row>
    <row r="89" s="11" customFormat="1" ht="45" spans="1:10">
      <c r="A89" s="17"/>
      <c r="B89" s="18"/>
      <c r="C89" s="18" t="s">
        <v>2095</v>
      </c>
      <c r="D89" s="18" t="s">
        <v>2136</v>
      </c>
      <c r="E89" s="18" t="s">
        <v>2329</v>
      </c>
      <c r="F89" s="18" t="s">
        <v>2098</v>
      </c>
      <c r="G89" s="18" t="s">
        <v>2123</v>
      </c>
      <c r="H89" s="18" t="s">
        <v>2138</v>
      </c>
      <c r="I89" s="18" t="s">
        <v>2101</v>
      </c>
      <c r="J89" s="18" t="s">
        <v>2330</v>
      </c>
    </row>
    <row r="90" s="11" customFormat="1" ht="67.5" spans="1:10">
      <c r="A90" s="17"/>
      <c r="B90" s="18"/>
      <c r="C90" s="18" t="s">
        <v>2095</v>
      </c>
      <c r="D90" s="18" t="s">
        <v>2136</v>
      </c>
      <c r="E90" s="18" t="s">
        <v>2309</v>
      </c>
      <c r="F90" s="18" t="s">
        <v>2104</v>
      </c>
      <c r="G90" s="18" t="s">
        <v>2150</v>
      </c>
      <c r="H90" s="18" t="s">
        <v>2138</v>
      </c>
      <c r="I90" s="18" t="s">
        <v>2101</v>
      </c>
      <c r="J90" s="18" t="s">
        <v>2331</v>
      </c>
    </row>
    <row r="91" s="11" customFormat="1" ht="45" spans="1:10">
      <c r="A91" s="17"/>
      <c r="B91" s="18"/>
      <c r="C91" s="18" t="s">
        <v>2095</v>
      </c>
      <c r="D91" s="18" t="s">
        <v>2136</v>
      </c>
      <c r="E91" s="18" t="s">
        <v>2332</v>
      </c>
      <c r="F91" s="18" t="s">
        <v>2098</v>
      </c>
      <c r="G91" s="18" t="s">
        <v>2123</v>
      </c>
      <c r="H91" s="18" t="s">
        <v>2138</v>
      </c>
      <c r="I91" s="18" t="s">
        <v>2101</v>
      </c>
      <c r="J91" s="18" t="s">
        <v>2333</v>
      </c>
    </row>
    <row r="92" s="11" customFormat="1" ht="45" spans="1:10">
      <c r="A92" s="17"/>
      <c r="B92" s="18"/>
      <c r="C92" s="18" t="s">
        <v>2095</v>
      </c>
      <c r="D92" s="18" t="s">
        <v>2140</v>
      </c>
      <c r="E92" s="18" t="s">
        <v>2334</v>
      </c>
      <c r="F92" s="18" t="s">
        <v>2161</v>
      </c>
      <c r="G92" s="18" t="s">
        <v>2111</v>
      </c>
      <c r="H92" s="18" t="s">
        <v>2185</v>
      </c>
      <c r="I92" s="18" t="s">
        <v>2101</v>
      </c>
      <c r="J92" s="18" t="s">
        <v>2335</v>
      </c>
    </row>
    <row r="93" s="11" customFormat="1" ht="33.75" spans="1:10">
      <c r="A93" s="17"/>
      <c r="B93" s="18"/>
      <c r="C93" s="18" t="s">
        <v>2143</v>
      </c>
      <c r="D93" s="18" t="s">
        <v>2336</v>
      </c>
      <c r="E93" s="18" t="s">
        <v>2337</v>
      </c>
      <c r="F93" s="18" t="s">
        <v>2104</v>
      </c>
      <c r="G93" s="18" t="s">
        <v>2150</v>
      </c>
      <c r="H93" s="18" t="s">
        <v>2138</v>
      </c>
      <c r="I93" s="18" t="s">
        <v>2101</v>
      </c>
      <c r="J93" s="18" t="s">
        <v>2338</v>
      </c>
    </row>
    <row r="94" s="11" customFormat="1" ht="22.5" spans="1:10">
      <c r="A94" s="17"/>
      <c r="B94" s="18"/>
      <c r="C94" s="18" t="s">
        <v>2147</v>
      </c>
      <c r="D94" s="18" t="s">
        <v>2148</v>
      </c>
      <c r="E94" s="18" t="s">
        <v>2339</v>
      </c>
      <c r="F94" s="18" t="s">
        <v>2104</v>
      </c>
      <c r="G94" s="18" t="s">
        <v>2150</v>
      </c>
      <c r="H94" s="18" t="s">
        <v>2138</v>
      </c>
      <c r="I94" s="18" t="s">
        <v>2101</v>
      </c>
      <c r="J94" s="18" t="s">
        <v>2340</v>
      </c>
    </row>
    <row r="95" s="11" customFormat="1" ht="13.5" spans="1:10">
      <c r="A95" s="16" t="s">
        <v>2341</v>
      </c>
      <c r="B95" s="16"/>
      <c r="C95" s="16"/>
      <c r="D95" s="16"/>
      <c r="E95" s="16"/>
      <c r="F95" s="16"/>
      <c r="G95" s="16"/>
      <c r="H95" s="16"/>
      <c r="I95" s="16"/>
      <c r="J95" s="16"/>
    </row>
    <row r="96" s="11" customFormat="1" ht="22.5" spans="1:10">
      <c r="A96" s="17" t="s">
        <v>2342</v>
      </c>
      <c r="B96" s="18" t="s">
        <v>2343</v>
      </c>
      <c r="C96" s="18" t="s">
        <v>2095</v>
      </c>
      <c r="D96" s="18" t="s">
        <v>2096</v>
      </c>
      <c r="E96" s="18" t="s">
        <v>2344</v>
      </c>
      <c r="F96" s="18" t="s">
        <v>2098</v>
      </c>
      <c r="G96" s="18" t="s">
        <v>2299</v>
      </c>
      <c r="H96" s="18" t="s">
        <v>2118</v>
      </c>
      <c r="I96" s="18" t="s">
        <v>2101</v>
      </c>
      <c r="J96" s="18" t="s">
        <v>2345</v>
      </c>
    </row>
    <row r="97" s="11" customFormat="1" ht="22.5" spans="1:10">
      <c r="A97" s="17"/>
      <c r="B97" s="18"/>
      <c r="C97" s="18" t="s">
        <v>2095</v>
      </c>
      <c r="D97" s="18" t="s">
        <v>2136</v>
      </c>
      <c r="E97" s="18" t="s">
        <v>2346</v>
      </c>
      <c r="F97" s="18" t="s">
        <v>2104</v>
      </c>
      <c r="G97" s="18" t="s">
        <v>2158</v>
      </c>
      <c r="H97" s="18" t="s">
        <v>2138</v>
      </c>
      <c r="I97" s="18" t="s">
        <v>2101</v>
      </c>
      <c r="J97" s="18" t="s">
        <v>2347</v>
      </c>
    </row>
    <row r="98" s="11" customFormat="1" ht="45" spans="1:10">
      <c r="A98" s="17"/>
      <c r="B98" s="18"/>
      <c r="C98" s="18" t="s">
        <v>2143</v>
      </c>
      <c r="D98" s="18" t="s">
        <v>2144</v>
      </c>
      <c r="E98" s="18" t="s">
        <v>2348</v>
      </c>
      <c r="F98" s="18" t="s">
        <v>2098</v>
      </c>
      <c r="G98" s="18" t="s">
        <v>2348</v>
      </c>
      <c r="H98" s="18" t="s">
        <v>2349</v>
      </c>
      <c r="I98" s="18" t="s">
        <v>2257</v>
      </c>
      <c r="J98" s="18" t="s">
        <v>2350</v>
      </c>
    </row>
    <row r="99" s="11" customFormat="1" ht="13.5" spans="1:10">
      <c r="A99" s="17"/>
      <c r="B99" s="18"/>
      <c r="C99" s="18" t="s">
        <v>2147</v>
      </c>
      <c r="D99" s="18" t="s">
        <v>2148</v>
      </c>
      <c r="E99" s="18" t="s">
        <v>2351</v>
      </c>
      <c r="F99" s="18" t="s">
        <v>2104</v>
      </c>
      <c r="G99" s="18" t="s">
        <v>2352</v>
      </c>
      <c r="H99" s="18" t="s">
        <v>2138</v>
      </c>
      <c r="I99" s="18" t="s">
        <v>2101</v>
      </c>
      <c r="J99" s="18" t="s">
        <v>2353</v>
      </c>
    </row>
    <row r="100" s="11" customFormat="1" ht="13.5" spans="1:10">
      <c r="A100" s="16" t="s">
        <v>2354</v>
      </c>
      <c r="B100" s="16"/>
      <c r="C100" s="16"/>
      <c r="D100" s="16"/>
      <c r="E100" s="16"/>
      <c r="F100" s="16"/>
      <c r="G100" s="16"/>
      <c r="H100" s="16"/>
      <c r="I100" s="16"/>
      <c r="J100" s="16"/>
    </row>
    <row r="101" s="11" customFormat="1" ht="35" customHeight="1" spans="1:10">
      <c r="A101" s="17" t="s">
        <v>2355</v>
      </c>
      <c r="B101" s="18" t="s">
        <v>2356</v>
      </c>
      <c r="C101" s="18" t="s">
        <v>2095</v>
      </c>
      <c r="D101" s="18" t="s">
        <v>2096</v>
      </c>
      <c r="E101" s="18" t="s">
        <v>2357</v>
      </c>
      <c r="F101" s="18" t="s">
        <v>2098</v>
      </c>
      <c r="G101" s="18" t="s">
        <v>2358</v>
      </c>
      <c r="H101" s="18" t="s">
        <v>2359</v>
      </c>
      <c r="I101" s="18" t="s">
        <v>2101</v>
      </c>
      <c r="J101" s="18" t="s">
        <v>2360</v>
      </c>
    </row>
    <row r="102" s="11" customFormat="1" ht="35" customHeight="1" spans="1:10">
      <c r="A102" s="17"/>
      <c r="B102" s="18"/>
      <c r="C102" s="18" t="s">
        <v>2143</v>
      </c>
      <c r="D102" s="18" t="s">
        <v>2144</v>
      </c>
      <c r="E102" s="18" t="s">
        <v>2361</v>
      </c>
      <c r="F102" s="18" t="s">
        <v>2098</v>
      </c>
      <c r="G102" s="18" t="s">
        <v>2362</v>
      </c>
      <c r="H102" s="18"/>
      <c r="I102" s="18" t="s">
        <v>2257</v>
      </c>
      <c r="J102" s="18" t="s">
        <v>2363</v>
      </c>
    </row>
    <row r="103" s="11" customFormat="1" ht="35" customHeight="1" spans="1:10">
      <c r="A103" s="17"/>
      <c r="B103" s="18"/>
      <c r="C103" s="18" t="s">
        <v>2147</v>
      </c>
      <c r="D103" s="18" t="s">
        <v>2148</v>
      </c>
      <c r="E103" s="18" t="s">
        <v>2364</v>
      </c>
      <c r="F103" s="18" t="s">
        <v>2104</v>
      </c>
      <c r="G103" s="18" t="s">
        <v>2129</v>
      </c>
      <c r="H103" s="18" t="s">
        <v>2138</v>
      </c>
      <c r="I103" s="18" t="s">
        <v>2101</v>
      </c>
      <c r="J103" s="18" t="s">
        <v>2365</v>
      </c>
    </row>
    <row r="104" s="11" customFormat="1" ht="13.5" spans="1:10">
      <c r="A104" s="16" t="s">
        <v>2366</v>
      </c>
      <c r="B104" s="16"/>
      <c r="C104" s="16"/>
      <c r="D104" s="16"/>
      <c r="E104" s="16"/>
      <c r="F104" s="16"/>
      <c r="G104" s="16"/>
      <c r="H104" s="16"/>
      <c r="I104" s="16"/>
      <c r="J104" s="16"/>
    </row>
    <row r="105" s="11" customFormat="1" ht="33.75" spans="1:10">
      <c r="A105" s="17" t="s">
        <v>2367</v>
      </c>
      <c r="B105" s="18" t="s">
        <v>2368</v>
      </c>
      <c r="C105" s="18" t="s">
        <v>2095</v>
      </c>
      <c r="D105" s="18" t="s">
        <v>2096</v>
      </c>
      <c r="E105" s="18" t="s">
        <v>2369</v>
      </c>
      <c r="F105" s="18" t="s">
        <v>2104</v>
      </c>
      <c r="G105" s="18" t="s">
        <v>2158</v>
      </c>
      <c r="H105" s="18" t="s">
        <v>2138</v>
      </c>
      <c r="I105" s="18" t="s">
        <v>2101</v>
      </c>
      <c r="J105" s="18" t="s">
        <v>2370</v>
      </c>
    </row>
    <row r="106" s="11" customFormat="1" ht="22.5" spans="1:10">
      <c r="A106" s="17"/>
      <c r="B106" s="18"/>
      <c r="C106" s="18" t="s">
        <v>2095</v>
      </c>
      <c r="D106" s="18" t="s">
        <v>2096</v>
      </c>
      <c r="E106" s="18" t="s">
        <v>2371</v>
      </c>
      <c r="F106" s="18" t="s">
        <v>2104</v>
      </c>
      <c r="G106" s="18" t="s">
        <v>2150</v>
      </c>
      <c r="H106" s="18" t="s">
        <v>2138</v>
      </c>
      <c r="I106" s="18" t="s">
        <v>2101</v>
      </c>
      <c r="J106" s="18" t="s">
        <v>2372</v>
      </c>
    </row>
    <row r="107" s="11" customFormat="1" ht="33.75" spans="1:10">
      <c r="A107" s="17"/>
      <c r="B107" s="18"/>
      <c r="C107" s="18" t="s">
        <v>2095</v>
      </c>
      <c r="D107" s="18" t="s">
        <v>2140</v>
      </c>
      <c r="E107" s="18" t="s">
        <v>2373</v>
      </c>
      <c r="F107" s="18" t="s">
        <v>2104</v>
      </c>
      <c r="G107" s="18" t="s">
        <v>2374</v>
      </c>
      <c r="H107" s="18" t="s">
        <v>2138</v>
      </c>
      <c r="I107" s="18" t="s">
        <v>2101</v>
      </c>
      <c r="J107" s="18" t="s">
        <v>2375</v>
      </c>
    </row>
    <row r="108" s="11" customFormat="1" ht="22.5" spans="1:10">
      <c r="A108" s="17"/>
      <c r="B108" s="18"/>
      <c r="C108" s="18" t="s">
        <v>2143</v>
      </c>
      <c r="D108" s="18" t="s">
        <v>2165</v>
      </c>
      <c r="E108" s="18" t="s">
        <v>2376</v>
      </c>
      <c r="F108" s="18" t="s">
        <v>2104</v>
      </c>
      <c r="G108" s="18" t="s">
        <v>2377</v>
      </c>
      <c r="H108" s="18" t="s">
        <v>2234</v>
      </c>
      <c r="I108" s="18" t="s">
        <v>2101</v>
      </c>
      <c r="J108" s="18" t="s">
        <v>2378</v>
      </c>
    </row>
    <row r="109" s="11" customFormat="1" ht="22.5" spans="1:10">
      <c r="A109" s="17"/>
      <c r="B109" s="18"/>
      <c r="C109" s="18" t="s">
        <v>2143</v>
      </c>
      <c r="D109" s="18" t="s">
        <v>2144</v>
      </c>
      <c r="E109" s="18" t="s">
        <v>2379</v>
      </c>
      <c r="F109" s="18" t="s">
        <v>2098</v>
      </c>
      <c r="G109" s="18" t="s">
        <v>2380</v>
      </c>
      <c r="H109" s="18" t="s">
        <v>2381</v>
      </c>
      <c r="I109" s="18" t="s">
        <v>2257</v>
      </c>
      <c r="J109" s="18" t="s">
        <v>2382</v>
      </c>
    </row>
    <row r="110" s="11" customFormat="1" ht="22.5" spans="1:10">
      <c r="A110" s="17"/>
      <c r="B110" s="18"/>
      <c r="C110" s="18" t="s">
        <v>2147</v>
      </c>
      <c r="D110" s="18" t="s">
        <v>2148</v>
      </c>
      <c r="E110" s="18" t="s">
        <v>2191</v>
      </c>
      <c r="F110" s="18" t="s">
        <v>2104</v>
      </c>
      <c r="G110" s="18" t="s">
        <v>2150</v>
      </c>
      <c r="H110" s="18" t="s">
        <v>2138</v>
      </c>
      <c r="I110" s="18" t="s">
        <v>2257</v>
      </c>
      <c r="J110" s="18" t="s">
        <v>2383</v>
      </c>
    </row>
  </sheetData>
  <mergeCells count="38">
    <mergeCell ref="A2:J2"/>
    <mergeCell ref="A6:J6"/>
    <mergeCell ref="A23:J23"/>
    <mergeCell ref="A29:J29"/>
    <mergeCell ref="A37:J37"/>
    <mergeCell ref="A46:J46"/>
    <mergeCell ref="A55:J55"/>
    <mergeCell ref="A66:J66"/>
    <mergeCell ref="A80:J80"/>
    <mergeCell ref="A95:J95"/>
    <mergeCell ref="A100:J100"/>
    <mergeCell ref="A104:J104"/>
    <mergeCell ref="A7:A22"/>
    <mergeCell ref="A24:A28"/>
    <mergeCell ref="A30:A36"/>
    <mergeCell ref="A38:A41"/>
    <mergeCell ref="A42:A45"/>
    <mergeCell ref="A47:A54"/>
    <mergeCell ref="A56:A65"/>
    <mergeCell ref="A67:A79"/>
    <mergeCell ref="A81:A86"/>
    <mergeCell ref="A87:A94"/>
    <mergeCell ref="A96:A99"/>
    <mergeCell ref="A101:A103"/>
    <mergeCell ref="A105:A110"/>
    <mergeCell ref="B7:B22"/>
    <mergeCell ref="B24:B28"/>
    <mergeCell ref="B30:B36"/>
    <mergeCell ref="B38:B41"/>
    <mergeCell ref="B42:B45"/>
    <mergeCell ref="B47:B54"/>
    <mergeCell ref="B56:B65"/>
    <mergeCell ref="B67:B79"/>
    <mergeCell ref="B81:B86"/>
    <mergeCell ref="B87:B94"/>
    <mergeCell ref="B96:B99"/>
    <mergeCell ref="B101:B103"/>
    <mergeCell ref="B105:B110"/>
  </mergeCells>
  <pageMargins left="0.751388888888889" right="0.751388888888889" top="1" bottom="1" header="0.507638888888889" footer="0.507638888888889"/>
  <pageSetup paperSize="9" scale="70" orientation="landscape" horizontalDpi="600"/>
  <headerFooter>
    <oddFooter>&amp;C&amp;16- &amp;P -</oddFooter>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3"/>
  <dimension ref="A1:B13"/>
  <sheetViews>
    <sheetView workbookViewId="0">
      <selection activeCell="G12" sqref="G12"/>
    </sheetView>
  </sheetViews>
  <sheetFormatPr defaultColWidth="9" defaultRowHeight="13.5" outlineLevelCol="1"/>
  <cols>
    <col min="1" max="1" width="20.25" style="1" customWidth="1"/>
    <col min="2" max="2" width="64.875" style="2" customWidth="1"/>
    <col min="3" max="16384" width="9" style="2"/>
  </cols>
  <sheetData>
    <row r="1" ht="32" customHeight="1" spans="1:2">
      <c r="A1" s="3" t="s">
        <v>2384</v>
      </c>
      <c r="B1" s="3"/>
    </row>
    <row r="3" ht="40" customHeight="1" spans="1:2">
      <c r="A3" s="4" t="s">
        <v>2385</v>
      </c>
      <c r="B3" s="5" t="s">
        <v>2386</v>
      </c>
    </row>
    <row r="4" ht="40" customHeight="1" spans="1:2">
      <c r="A4" s="6" t="s">
        <v>2387</v>
      </c>
      <c r="B4" s="7" t="s">
        <v>2388</v>
      </c>
    </row>
    <row r="5" ht="75" customHeight="1" spans="1:2">
      <c r="A5" s="6" t="s">
        <v>1245</v>
      </c>
      <c r="B5" s="7" t="s">
        <v>2389</v>
      </c>
    </row>
    <row r="6" ht="63" customHeight="1" spans="1:2">
      <c r="A6" s="6" t="s">
        <v>2390</v>
      </c>
      <c r="B6" s="7" t="s">
        <v>2391</v>
      </c>
    </row>
    <row r="7" ht="142" customHeight="1" spans="1:2">
      <c r="A7" s="6" t="s">
        <v>2392</v>
      </c>
      <c r="B7" s="7" t="s">
        <v>2393</v>
      </c>
    </row>
    <row r="8" ht="138" customHeight="1" spans="1:2">
      <c r="A8" s="6" t="s">
        <v>2394</v>
      </c>
      <c r="B8" s="7" t="s">
        <v>2395</v>
      </c>
    </row>
    <row r="9" ht="71" customHeight="1" spans="1:2">
      <c r="A9" s="8" t="s">
        <v>2396</v>
      </c>
      <c r="B9" s="7" t="s">
        <v>2397</v>
      </c>
    </row>
    <row r="10" ht="54" spans="1:2">
      <c r="A10" s="8" t="s">
        <v>2398</v>
      </c>
      <c r="B10" s="7" t="s">
        <v>2399</v>
      </c>
    </row>
    <row r="11" ht="159" customHeight="1" spans="1:2">
      <c r="A11" s="8" t="s">
        <v>2400</v>
      </c>
      <c r="B11" s="7" t="s">
        <v>2401</v>
      </c>
    </row>
    <row r="12" ht="133" customHeight="1" spans="1:2">
      <c r="A12" s="8" t="s">
        <v>2402</v>
      </c>
      <c r="B12" s="7" t="s">
        <v>2403</v>
      </c>
    </row>
    <row r="13" ht="90" customHeight="1" spans="1:2">
      <c r="A13" s="8" t="s">
        <v>2404</v>
      </c>
      <c r="B13" s="7" t="s">
        <v>2405</v>
      </c>
    </row>
  </sheetData>
  <mergeCells count="1">
    <mergeCell ref="A1:B1"/>
  </mergeCells>
  <conditionalFormatting sqref="A4">
    <cfRule type="expression" dxfId="1" priority="1" stopIfTrue="1">
      <formula>"len($A:$A)=3"</formula>
    </cfRule>
  </conditionalFormatting>
  <conditionalFormatting sqref="A7">
    <cfRule type="expression" dxfId="1" priority="2" stopIfTrue="1">
      <formula>"len($A:$A)=3"</formula>
    </cfRule>
  </conditionalFormatting>
  <conditionalFormatting sqref="A5:A6 A8">
    <cfRule type="expression" dxfId="1" priority="3" stopIfTrue="1">
      <formula>"len($A:$A)=3"</formula>
    </cfRule>
  </conditionalFormatting>
  <pageMargins left="0.751388888888889" right="0.751388888888889" top="1" bottom="1" header="0.507638888888889" footer="0.507638888888889"/>
  <pageSetup paperSize="9" orientation="portrait" horizontalDpi="600"/>
  <headerFooter>
    <oddFooter>&amp;C&amp;16- &amp;P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codeName="Sheet4">
    <tabColor rgb="FF00B0F0"/>
  </sheetPr>
  <dimension ref="A1:G1323"/>
  <sheetViews>
    <sheetView showGridLines="0" showZeros="0" workbookViewId="0">
      <pane xSplit="1" ySplit="3" topLeftCell="B1297" activePane="bottomRight" state="frozen"/>
      <selection/>
      <selection pane="topRight"/>
      <selection pane="bottomLeft"/>
      <selection pane="bottomRight" activeCell="D1300" sqref="D1300:D1302"/>
    </sheetView>
  </sheetViews>
  <sheetFormatPr defaultColWidth="9" defaultRowHeight="14.25" outlineLevelCol="6"/>
  <cols>
    <col min="1" max="1" width="19.1333333333333" style="160" hidden="1" customWidth="1"/>
    <col min="2" max="2" width="50.6333333333333" style="162" customWidth="1"/>
    <col min="3" max="4" width="20.6333333333333" style="162" customWidth="1"/>
    <col min="5" max="5" width="20.6333333333333" style="429" customWidth="1"/>
    <col min="6" max="6" width="4" style="160" hidden="1" customWidth="1"/>
    <col min="7" max="7" width="9" style="160" hidden="1" customWidth="1"/>
    <col min="8" max="16384" width="9" style="162"/>
  </cols>
  <sheetData>
    <row r="1" s="425" customFormat="1" ht="45" customHeight="1" spans="1:7">
      <c r="A1" s="430"/>
      <c r="B1" s="430" t="s">
        <v>131</v>
      </c>
      <c r="C1" s="430"/>
      <c r="D1" s="430"/>
      <c r="E1" s="430"/>
      <c r="F1" s="425"/>
      <c r="G1" s="431"/>
    </row>
    <row r="2" s="198" customFormat="1" ht="20.1" customHeight="1" spans="1:5">
      <c r="A2" s="432"/>
      <c r="B2" s="433"/>
      <c r="C2" s="327"/>
      <c r="D2" s="434"/>
      <c r="E2" s="434" t="s">
        <v>1</v>
      </c>
    </row>
    <row r="3" s="426" customFormat="1" ht="45" customHeight="1" spans="1:7">
      <c r="A3" s="435" t="s">
        <v>2</v>
      </c>
      <c r="B3" s="330" t="s">
        <v>3</v>
      </c>
      <c r="C3" s="179" t="s">
        <v>4</v>
      </c>
      <c r="D3" s="179" t="s">
        <v>5</v>
      </c>
      <c r="E3" s="179" t="s">
        <v>6</v>
      </c>
      <c r="F3" s="404" t="s">
        <v>7</v>
      </c>
      <c r="G3" s="161" t="s">
        <v>132</v>
      </c>
    </row>
    <row r="4" s="162" customFormat="1" ht="36" customHeight="1" spans="1:7">
      <c r="A4" s="436">
        <v>201</v>
      </c>
      <c r="B4" s="284" t="s">
        <v>45</v>
      </c>
      <c r="C4" s="285">
        <f>SUM(C5,C17,C26,C36,C47,C58,C69,C77,C86,C99,C108,C119,C131,C138,C146,C152,C159,C166,C173,C180,C187,C195,C201,C207,C214,C229,C236,C249,C243)</f>
        <v>56112</v>
      </c>
      <c r="D4" s="285">
        <f>SUM(D5,D17,D26,D36,D47,D58,D69,D77,D86,D99,D108,D119,D131,D138,D146,D152,D159,D166,D173,D180,D187,D195,D201,D207,D214,D229,D236,D249,D243)</f>
        <v>64895</v>
      </c>
      <c r="E4" s="437">
        <f t="shared" ref="E4:E67" si="0">IF(C4&lt;0,"",IFERROR(D4/C4-1,0))</f>
        <v>0.157</v>
      </c>
      <c r="F4" s="258" t="str">
        <f t="shared" ref="F4:F67" si="1">IF(LEN(A4)=3,"是",IF(B4&lt;&gt;"",IF(SUM(C4:D4)&lt;&gt;0,"是","否"),"是"))</f>
        <v>是</v>
      </c>
      <c r="G4" s="160" t="str">
        <f t="shared" ref="G4:G67" si="2">IF(LEN(A4)=3,"类",IF(LEN(A4)=5,"款","项"))</f>
        <v>类</v>
      </c>
    </row>
    <row r="5" s="162" customFormat="1" ht="36" customHeight="1" spans="1:7">
      <c r="A5" s="438">
        <v>20101</v>
      </c>
      <c r="B5" s="296" t="s">
        <v>133</v>
      </c>
      <c r="C5" s="205">
        <f>SUM(C6:C16)</f>
        <v>2160</v>
      </c>
      <c r="D5" s="205">
        <f>SUM(D6:D16)</f>
        <v>2267</v>
      </c>
      <c r="E5" s="439">
        <f t="shared" si="0"/>
        <v>0.05</v>
      </c>
      <c r="F5" s="258" t="str">
        <f t="shared" si="1"/>
        <v>是</v>
      </c>
      <c r="G5" s="160" t="str">
        <f t="shared" si="2"/>
        <v>款</v>
      </c>
    </row>
    <row r="6" s="162" customFormat="1" ht="36" customHeight="1" spans="1:7">
      <c r="A6" s="438">
        <v>2010101</v>
      </c>
      <c r="B6" s="440" t="s">
        <v>134</v>
      </c>
      <c r="C6" s="205">
        <v>1692</v>
      </c>
      <c r="D6" s="205">
        <v>1600</v>
      </c>
      <c r="E6" s="439">
        <f t="shared" si="0"/>
        <v>-0.054</v>
      </c>
      <c r="F6" s="258" t="str">
        <f t="shared" si="1"/>
        <v>是</v>
      </c>
      <c r="G6" s="160" t="str">
        <f t="shared" si="2"/>
        <v>项</v>
      </c>
    </row>
    <row r="7" s="162" customFormat="1" ht="36" customHeight="1" spans="1:7">
      <c r="A7" s="438">
        <v>2010102</v>
      </c>
      <c r="B7" s="440" t="s">
        <v>135</v>
      </c>
      <c r="C7" s="205">
        <v>445</v>
      </c>
      <c r="D7" s="205">
        <v>645</v>
      </c>
      <c r="E7" s="439">
        <f t="shared" si="0"/>
        <v>0.449</v>
      </c>
      <c r="F7" s="258" t="str">
        <f t="shared" si="1"/>
        <v>是</v>
      </c>
      <c r="G7" s="160" t="str">
        <f t="shared" si="2"/>
        <v>项</v>
      </c>
    </row>
    <row r="8" s="160" customFormat="1" ht="36" hidden="1" customHeight="1" spans="1:7">
      <c r="A8" s="438">
        <v>2010103</v>
      </c>
      <c r="B8" s="440" t="s">
        <v>136</v>
      </c>
      <c r="C8" s="205"/>
      <c r="D8" s="205">
        <v>0</v>
      </c>
      <c r="E8" s="439">
        <f t="shared" si="0"/>
        <v>0</v>
      </c>
      <c r="F8" s="258" t="str">
        <f t="shared" si="1"/>
        <v>否</v>
      </c>
      <c r="G8" s="160" t="str">
        <f t="shared" si="2"/>
        <v>项</v>
      </c>
    </row>
    <row r="9" s="160" customFormat="1" ht="36" hidden="1" customHeight="1" spans="1:7">
      <c r="A9" s="438">
        <v>2010104</v>
      </c>
      <c r="B9" s="440" t="s">
        <v>137</v>
      </c>
      <c r="C9" s="205"/>
      <c r="D9" s="205">
        <v>0</v>
      </c>
      <c r="E9" s="439">
        <f t="shared" si="0"/>
        <v>0</v>
      </c>
      <c r="F9" s="258" t="str">
        <f t="shared" si="1"/>
        <v>否</v>
      </c>
      <c r="G9" s="160" t="str">
        <f t="shared" si="2"/>
        <v>项</v>
      </c>
    </row>
    <row r="10" s="162" customFormat="1" ht="36" customHeight="1" spans="1:7">
      <c r="A10" s="438">
        <v>2010105</v>
      </c>
      <c r="B10" s="440" t="s">
        <v>138</v>
      </c>
      <c r="C10" s="205">
        <v>15</v>
      </c>
      <c r="D10" s="205">
        <v>0</v>
      </c>
      <c r="E10" s="439">
        <f t="shared" si="0"/>
        <v>-1</v>
      </c>
      <c r="F10" s="258" t="str">
        <f t="shared" si="1"/>
        <v>是</v>
      </c>
      <c r="G10" s="160" t="str">
        <f t="shared" si="2"/>
        <v>项</v>
      </c>
    </row>
    <row r="11" s="160" customFormat="1" ht="36" hidden="1" customHeight="1" spans="1:7">
      <c r="A11" s="438">
        <v>2010106</v>
      </c>
      <c r="B11" s="440" t="s">
        <v>139</v>
      </c>
      <c r="C11" s="205"/>
      <c r="D11" s="205">
        <v>0</v>
      </c>
      <c r="E11" s="439">
        <f t="shared" si="0"/>
        <v>0</v>
      </c>
      <c r="F11" s="258" t="str">
        <f t="shared" si="1"/>
        <v>否</v>
      </c>
      <c r="G11" s="160" t="str">
        <f t="shared" si="2"/>
        <v>项</v>
      </c>
    </row>
    <row r="12" s="162" customFormat="1" ht="36" customHeight="1" spans="1:7">
      <c r="A12" s="438">
        <v>2010107</v>
      </c>
      <c r="B12" s="440" t="s">
        <v>140</v>
      </c>
      <c r="C12" s="205">
        <v>8</v>
      </c>
      <c r="D12" s="205">
        <v>22</v>
      </c>
      <c r="E12" s="439">
        <f t="shared" si="0"/>
        <v>1.75</v>
      </c>
      <c r="F12" s="258" t="str">
        <f t="shared" si="1"/>
        <v>是</v>
      </c>
      <c r="G12" s="160" t="str">
        <f t="shared" si="2"/>
        <v>项</v>
      </c>
    </row>
    <row r="13" s="160" customFormat="1" ht="36" hidden="1" customHeight="1" spans="1:7">
      <c r="A13" s="438">
        <v>2010108</v>
      </c>
      <c r="B13" s="440" t="s">
        <v>141</v>
      </c>
      <c r="C13" s="205"/>
      <c r="D13" s="205">
        <v>0</v>
      </c>
      <c r="E13" s="439">
        <f t="shared" si="0"/>
        <v>0</v>
      </c>
      <c r="F13" s="258" t="str">
        <f t="shared" si="1"/>
        <v>否</v>
      </c>
      <c r="G13" s="160" t="str">
        <f t="shared" si="2"/>
        <v>项</v>
      </c>
    </row>
    <row r="14" s="160" customFormat="1" ht="36" hidden="1" customHeight="1" spans="1:7">
      <c r="A14" s="438">
        <v>2010109</v>
      </c>
      <c r="B14" s="440" t="s">
        <v>142</v>
      </c>
      <c r="C14" s="205"/>
      <c r="D14" s="205">
        <v>0</v>
      </c>
      <c r="E14" s="439">
        <f t="shared" si="0"/>
        <v>0</v>
      </c>
      <c r="F14" s="258" t="str">
        <f t="shared" si="1"/>
        <v>否</v>
      </c>
      <c r="G14" s="160" t="str">
        <f t="shared" si="2"/>
        <v>项</v>
      </c>
    </row>
    <row r="15" s="160" customFormat="1" ht="36" hidden="1" customHeight="1" spans="1:7">
      <c r="A15" s="438">
        <v>2010150</v>
      </c>
      <c r="B15" s="440" t="s">
        <v>143</v>
      </c>
      <c r="C15" s="205"/>
      <c r="D15" s="205">
        <v>0</v>
      </c>
      <c r="E15" s="439">
        <f t="shared" si="0"/>
        <v>0</v>
      </c>
      <c r="F15" s="258" t="str">
        <f t="shared" si="1"/>
        <v>否</v>
      </c>
      <c r="G15" s="160" t="str">
        <f t="shared" si="2"/>
        <v>项</v>
      </c>
    </row>
    <row r="16" s="160" customFormat="1" ht="36" hidden="1" customHeight="1" spans="1:7">
      <c r="A16" s="438">
        <v>2010199</v>
      </c>
      <c r="B16" s="440" t="s">
        <v>144</v>
      </c>
      <c r="C16" s="205"/>
      <c r="D16" s="205">
        <v>0</v>
      </c>
      <c r="E16" s="439">
        <f t="shared" si="0"/>
        <v>0</v>
      </c>
      <c r="F16" s="258" t="str">
        <f t="shared" si="1"/>
        <v>否</v>
      </c>
      <c r="G16" s="160" t="str">
        <f t="shared" si="2"/>
        <v>项</v>
      </c>
    </row>
    <row r="17" s="162" customFormat="1" ht="36" customHeight="1" spans="1:7">
      <c r="A17" s="438">
        <v>20102</v>
      </c>
      <c r="B17" s="296" t="s">
        <v>145</v>
      </c>
      <c r="C17" s="205">
        <f>SUM(C18:C25)</f>
        <v>1700</v>
      </c>
      <c r="D17" s="205">
        <f>((SUM(D18:D25))+0)+0</f>
        <v>1620</v>
      </c>
      <c r="E17" s="439">
        <f t="shared" si="0"/>
        <v>-0.047</v>
      </c>
      <c r="F17" s="258" t="str">
        <f t="shared" si="1"/>
        <v>是</v>
      </c>
      <c r="G17" s="160" t="str">
        <f t="shared" si="2"/>
        <v>款</v>
      </c>
    </row>
    <row r="18" s="162" customFormat="1" ht="36" customHeight="1" spans="1:7">
      <c r="A18" s="438">
        <v>2010201</v>
      </c>
      <c r="B18" s="440" t="s">
        <v>134</v>
      </c>
      <c r="C18" s="205">
        <v>1372</v>
      </c>
      <c r="D18" s="205">
        <v>1290</v>
      </c>
      <c r="E18" s="439">
        <f t="shared" si="0"/>
        <v>-0.06</v>
      </c>
      <c r="F18" s="258" t="str">
        <f t="shared" si="1"/>
        <v>是</v>
      </c>
      <c r="G18" s="160" t="str">
        <f t="shared" si="2"/>
        <v>项</v>
      </c>
    </row>
    <row r="19" s="162" customFormat="1" ht="36" customHeight="1" spans="1:7">
      <c r="A19" s="438">
        <v>2010202</v>
      </c>
      <c r="B19" s="440" t="s">
        <v>135</v>
      </c>
      <c r="C19" s="205">
        <v>283</v>
      </c>
      <c r="D19" s="205">
        <v>320</v>
      </c>
      <c r="E19" s="439">
        <f t="shared" si="0"/>
        <v>0.131</v>
      </c>
      <c r="F19" s="258" t="str">
        <f t="shared" si="1"/>
        <v>是</v>
      </c>
      <c r="G19" s="160" t="str">
        <f t="shared" si="2"/>
        <v>项</v>
      </c>
    </row>
    <row r="20" s="160" customFormat="1" ht="36" hidden="1" customHeight="1" spans="1:7">
      <c r="A20" s="438">
        <v>2010203</v>
      </c>
      <c r="B20" s="440" t="s">
        <v>136</v>
      </c>
      <c r="C20" s="205"/>
      <c r="D20" s="205">
        <v>0</v>
      </c>
      <c r="E20" s="439">
        <f t="shared" si="0"/>
        <v>0</v>
      </c>
      <c r="F20" s="258" t="str">
        <f t="shared" si="1"/>
        <v>否</v>
      </c>
      <c r="G20" s="160" t="str">
        <f t="shared" si="2"/>
        <v>项</v>
      </c>
    </row>
    <row r="21" s="160" customFormat="1" ht="36" hidden="1" customHeight="1" spans="1:7">
      <c r="A21" s="438">
        <v>2010204</v>
      </c>
      <c r="B21" s="440" t="s">
        <v>146</v>
      </c>
      <c r="C21" s="205"/>
      <c r="D21" s="205">
        <v>0</v>
      </c>
      <c r="E21" s="439">
        <f t="shared" si="0"/>
        <v>0</v>
      </c>
      <c r="F21" s="258" t="str">
        <f t="shared" si="1"/>
        <v>否</v>
      </c>
      <c r="G21" s="160" t="str">
        <f t="shared" si="2"/>
        <v>项</v>
      </c>
    </row>
    <row r="22" s="160" customFormat="1" ht="36" hidden="1" customHeight="1" spans="1:7">
      <c r="A22" s="438">
        <v>2010205</v>
      </c>
      <c r="B22" s="440" t="s">
        <v>147</v>
      </c>
      <c r="C22" s="205"/>
      <c r="D22" s="205">
        <v>0</v>
      </c>
      <c r="E22" s="439">
        <f t="shared" si="0"/>
        <v>0</v>
      </c>
      <c r="F22" s="258" t="str">
        <f t="shared" si="1"/>
        <v>否</v>
      </c>
      <c r="G22" s="160" t="str">
        <f t="shared" si="2"/>
        <v>项</v>
      </c>
    </row>
    <row r="23" s="160" customFormat="1" ht="36" hidden="1" customHeight="1" spans="1:7">
      <c r="A23" s="438">
        <v>2010206</v>
      </c>
      <c r="B23" s="440" t="s">
        <v>148</v>
      </c>
      <c r="C23" s="205"/>
      <c r="D23" s="205">
        <v>0</v>
      </c>
      <c r="E23" s="439">
        <f t="shared" si="0"/>
        <v>0</v>
      </c>
      <c r="F23" s="258" t="str">
        <f t="shared" si="1"/>
        <v>否</v>
      </c>
      <c r="G23" s="160" t="str">
        <f t="shared" si="2"/>
        <v>项</v>
      </c>
    </row>
    <row r="24" s="160" customFormat="1" ht="36" hidden="1" customHeight="1" spans="1:7">
      <c r="A24" s="438">
        <v>2010250</v>
      </c>
      <c r="B24" s="440" t="s">
        <v>143</v>
      </c>
      <c r="C24" s="205"/>
      <c r="D24" s="205">
        <v>0</v>
      </c>
      <c r="E24" s="439">
        <f t="shared" si="0"/>
        <v>0</v>
      </c>
      <c r="F24" s="258" t="str">
        <f t="shared" si="1"/>
        <v>否</v>
      </c>
      <c r="G24" s="160" t="str">
        <f t="shared" si="2"/>
        <v>项</v>
      </c>
    </row>
    <row r="25" s="162" customFormat="1" ht="36" customHeight="1" spans="1:7">
      <c r="A25" s="438">
        <v>2010299</v>
      </c>
      <c r="B25" s="440" t="s">
        <v>149</v>
      </c>
      <c r="C25" s="205">
        <v>45</v>
      </c>
      <c r="D25" s="205">
        <v>10</v>
      </c>
      <c r="E25" s="439">
        <f t="shared" si="0"/>
        <v>-0.778</v>
      </c>
      <c r="F25" s="258" t="str">
        <f t="shared" si="1"/>
        <v>是</v>
      </c>
      <c r="G25" s="160" t="str">
        <f t="shared" si="2"/>
        <v>项</v>
      </c>
    </row>
    <row r="26" s="162" customFormat="1" ht="36" customHeight="1" spans="1:7">
      <c r="A26" s="438">
        <v>20103</v>
      </c>
      <c r="B26" s="296" t="s">
        <v>150</v>
      </c>
      <c r="C26" s="205">
        <f>SUM(C27:C35)</f>
        <v>5982</v>
      </c>
      <c r="D26" s="205">
        <f>((SUM(D27:D35))+0)+0</f>
        <v>5244</v>
      </c>
      <c r="E26" s="439">
        <f t="shared" si="0"/>
        <v>-0.123</v>
      </c>
      <c r="F26" s="258" t="str">
        <f t="shared" si="1"/>
        <v>是</v>
      </c>
      <c r="G26" s="160" t="str">
        <f t="shared" si="2"/>
        <v>款</v>
      </c>
    </row>
    <row r="27" s="162" customFormat="1" ht="36" customHeight="1" spans="1:7">
      <c r="A27" s="438">
        <v>2010301</v>
      </c>
      <c r="B27" s="440" t="s">
        <v>134</v>
      </c>
      <c r="C27" s="205">
        <v>3098</v>
      </c>
      <c r="D27" s="205">
        <v>2718</v>
      </c>
      <c r="E27" s="439">
        <f t="shared" si="0"/>
        <v>-0.123</v>
      </c>
      <c r="F27" s="258" t="str">
        <f t="shared" si="1"/>
        <v>是</v>
      </c>
      <c r="G27" s="160" t="str">
        <f t="shared" si="2"/>
        <v>项</v>
      </c>
    </row>
    <row r="28" s="162" customFormat="1" ht="36" customHeight="1" spans="1:7">
      <c r="A28" s="438">
        <v>2010302</v>
      </c>
      <c r="B28" s="440" t="s">
        <v>135</v>
      </c>
      <c r="C28" s="205">
        <v>2446</v>
      </c>
      <c r="D28" s="205">
        <v>2008</v>
      </c>
      <c r="E28" s="439">
        <f t="shared" si="0"/>
        <v>-0.179</v>
      </c>
      <c r="F28" s="258" t="str">
        <f t="shared" si="1"/>
        <v>是</v>
      </c>
      <c r="G28" s="160" t="str">
        <f t="shared" si="2"/>
        <v>项</v>
      </c>
    </row>
    <row r="29" s="160" customFormat="1" ht="36" hidden="1" customHeight="1" spans="1:7">
      <c r="A29" s="438">
        <v>2010303</v>
      </c>
      <c r="B29" s="440" t="s">
        <v>136</v>
      </c>
      <c r="C29" s="205"/>
      <c r="D29" s="205">
        <v>0</v>
      </c>
      <c r="E29" s="439">
        <f t="shared" si="0"/>
        <v>0</v>
      </c>
      <c r="F29" s="258" t="str">
        <f t="shared" si="1"/>
        <v>否</v>
      </c>
      <c r="G29" s="160" t="str">
        <f t="shared" si="2"/>
        <v>项</v>
      </c>
    </row>
    <row r="30" s="160" customFormat="1" ht="36" hidden="1" customHeight="1" spans="1:7">
      <c r="A30" s="438">
        <v>2010304</v>
      </c>
      <c r="B30" s="440" t="s">
        <v>151</v>
      </c>
      <c r="C30" s="205"/>
      <c r="D30" s="205">
        <v>0</v>
      </c>
      <c r="E30" s="439">
        <f t="shared" si="0"/>
        <v>0</v>
      </c>
      <c r="F30" s="258" t="str">
        <f t="shared" si="1"/>
        <v>否</v>
      </c>
      <c r="G30" s="160" t="str">
        <f t="shared" si="2"/>
        <v>项</v>
      </c>
    </row>
    <row r="31" s="160" customFormat="1" ht="36" hidden="1" customHeight="1" spans="1:7">
      <c r="A31" s="438">
        <v>2010305</v>
      </c>
      <c r="B31" s="440" t="s">
        <v>152</v>
      </c>
      <c r="C31" s="205"/>
      <c r="D31" s="205">
        <v>0</v>
      </c>
      <c r="E31" s="439">
        <f t="shared" si="0"/>
        <v>0</v>
      </c>
      <c r="F31" s="258" t="str">
        <f t="shared" si="1"/>
        <v>否</v>
      </c>
      <c r="G31" s="160" t="str">
        <f t="shared" si="2"/>
        <v>项</v>
      </c>
    </row>
    <row r="32" s="160" customFormat="1" ht="36" hidden="1" customHeight="1" spans="1:7">
      <c r="A32" s="438">
        <v>2010306</v>
      </c>
      <c r="B32" s="440" t="s">
        <v>153</v>
      </c>
      <c r="C32" s="205"/>
      <c r="D32" s="205">
        <v>0</v>
      </c>
      <c r="E32" s="439">
        <f t="shared" si="0"/>
        <v>0</v>
      </c>
      <c r="F32" s="258" t="str">
        <f t="shared" si="1"/>
        <v>否</v>
      </c>
      <c r="G32" s="160" t="str">
        <f t="shared" si="2"/>
        <v>项</v>
      </c>
    </row>
    <row r="33" s="160" customFormat="1" ht="36" hidden="1" customHeight="1" spans="1:7">
      <c r="A33" s="438">
        <v>2010309</v>
      </c>
      <c r="B33" s="440" t="s">
        <v>154</v>
      </c>
      <c r="C33" s="205"/>
      <c r="D33" s="205">
        <v>0</v>
      </c>
      <c r="E33" s="439">
        <f t="shared" si="0"/>
        <v>0</v>
      </c>
      <c r="F33" s="258" t="str">
        <f t="shared" si="1"/>
        <v>否</v>
      </c>
      <c r="G33" s="160" t="str">
        <f t="shared" si="2"/>
        <v>项</v>
      </c>
    </row>
    <row r="34" s="162" customFormat="1" ht="36" customHeight="1" spans="1:7">
      <c r="A34" s="438">
        <v>2010350</v>
      </c>
      <c r="B34" s="440" t="s">
        <v>143</v>
      </c>
      <c r="C34" s="205">
        <v>375</v>
      </c>
      <c r="D34" s="205">
        <v>428</v>
      </c>
      <c r="E34" s="439">
        <f t="shared" si="0"/>
        <v>0.141</v>
      </c>
      <c r="F34" s="258" t="str">
        <f t="shared" si="1"/>
        <v>是</v>
      </c>
      <c r="G34" s="160" t="str">
        <f t="shared" si="2"/>
        <v>项</v>
      </c>
    </row>
    <row r="35" s="162" customFormat="1" ht="36" customHeight="1" spans="1:7">
      <c r="A35" s="441">
        <v>2010399</v>
      </c>
      <c r="B35" s="440" t="s">
        <v>155</v>
      </c>
      <c r="C35" s="205">
        <v>63</v>
      </c>
      <c r="D35" s="205">
        <v>90</v>
      </c>
      <c r="E35" s="439">
        <f t="shared" si="0"/>
        <v>0.429</v>
      </c>
      <c r="F35" s="258" t="str">
        <f t="shared" si="1"/>
        <v>是</v>
      </c>
      <c r="G35" s="160" t="str">
        <f t="shared" si="2"/>
        <v>项</v>
      </c>
    </row>
    <row r="36" s="162" customFormat="1" ht="36" customHeight="1" spans="1:7">
      <c r="A36" s="438">
        <v>20104</v>
      </c>
      <c r="B36" s="296" t="s">
        <v>156</v>
      </c>
      <c r="C36" s="205">
        <f>SUM(C37:C46)</f>
        <v>3544</v>
      </c>
      <c r="D36" s="205">
        <f>((SUM(D37:D46))+0)+0</f>
        <v>8174</v>
      </c>
      <c r="E36" s="439">
        <f t="shared" si="0"/>
        <v>1.306</v>
      </c>
      <c r="F36" s="258" t="str">
        <f t="shared" si="1"/>
        <v>是</v>
      </c>
      <c r="G36" s="160" t="str">
        <f t="shared" si="2"/>
        <v>款</v>
      </c>
    </row>
    <row r="37" s="162" customFormat="1" ht="36" customHeight="1" spans="1:7">
      <c r="A37" s="438">
        <v>2010401</v>
      </c>
      <c r="B37" s="440" t="s">
        <v>134</v>
      </c>
      <c r="C37" s="205">
        <v>1620</v>
      </c>
      <c r="D37" s="205">
        <v>1448</v>
      </c>
      <c r="E37" s="439">
        <f t="shared" si="0"/>
        <v>-0.106</v>
      </c>
      <c r="F37" s="258" t="str">
        <f t="shared" si="1"/>
        <v>是</v>
      </c>
      <c r="G37" s="160" t="str">
        <f t="shared" si="2"/>
        <v>项</v>
      </c>
    </row>
    <row r="38" s="160" customFormat="1" ht="36" hidden="1" customHeight="1" spans="1:7">
      <c r="A38" s="438">
        <v>2010402</v>
      </c>
      <c r="B38" s="440" t="s">
        <v>135</v>
      </c>
      <c r="C38" s="205"/>
      <c r="D38" s="205">
        <v>0</v>
      </c>
      <c r="E38" s="439">
        <f t="shared" si="0"/>
        <v>0</v>
      </c>
      <c r="F38" s="258" t="str">
        <f t="shared" si="1"/>
        <v>否</v>
      </c>
      <c r="G38" s="160" t="str">
        <f t="shared" si="2"/>
        <v>项</v>
      </c>
    </row>
    <row r="39" s="160" customFormat="1" ht="36" hidden="1" customHeight="1" spans="1:7">
      <c r="A39" s="438">
        <v>2010403</v>
      </c>
      <c r="B39" s="440" t="s">
        <v>136</v>
      </c>
      <c r="C39" s="205"/>
      <c r="D39" s="205">
        <v>0</v>
      </c>
      <c r="E39" s="439">
        <f t="shared" si="0"/>
        <v>0</v>
      </c>
      <c r="F39" s="258" t="str">
        <f t="shared" si="1"/>
        <v>否</v>
      </c>
      <c r="G39" s="160" t="str">
        <f t="shared" si="2"/>
        <v>项</v>
      </c>
    </row>
    <row r="40" s="160" customFormat="1" ht="36" hidden="1" customHeight="1" spans="1:7">
      <c r="A40" s="438">
        <v>2010404</v>
      </c>
      <c r="B40" s="440" t="s">
        <v>157</v>
      </c>
      <c r="C40" s="205"/>
      <c r="D40" s="205">
        <v>0</v>
      </c>
      <c r="E40" s="439">
        <f t="shared" si="0"/>
        <v>0</v>
      </c>
      <c r="F40" s="258" t="str">
        <f t="shared" si="1"/>
        <v>否</v>
      </c>
      <c r="G40" s="160" t="str">
        <f t="shared" si="2"/>
        <v>项</v>
      </c>
    </row>
    <row r="41" s="160" customFormat="1" ht="36" hidden="1" customHeight="1" spans="1:7">
      <c r="A41" s="438">
        <v>2010405</v>
      </c>
      <c r="B41" s="440" t="s">
        <v>158</v>
      </c>
      <c r="C41" s="205"/>
      <c r="D41" s="205">
        <v>0</v>
      </c>
      <c r="E41" s="439">
        <f t="shared" si="0"/>
        <v>0</v>
      </c>
      <c r="F41" s="258" t="str">
        <f t="shared" si="1"/>
        <v>否</v>
      </c>
      <c r="G41" s="160" t="str">
        <f t="shared" si="2"/>
        <v>项</v>
      </c>
    </row>
    <row r="42" s="160" customFormat="1" ht="36" hidden="1" customHeight="1" spans="1:7">
      <c r="A42" s="438">
        <v>2010406</v>
      </c>
      <c r="B42" s="440" t="s">
        <v>159</v>
      </c>
      <c r="C42" s="205"/>
      <c r="D42" s="205">
        <v>0</v>
      </c>
      <c r="E42" s="439">
        <f t="shared" si="0"/>
        <v>0</v>
      </c>
      <c r="F42" s="258" t="str">
        <f t="shared" si="1"/>
        <v>否</v>
      </c>
      <c r="G42" s="160" t="str">
        <f t="shared" si="2"/>
        <v>项</v>
      </c>
    </row>
    <row r="43" s="160" customFormat="1" ht="36" hidden="1" customHeight="1" spans="1:7">
      <c r="A43" s="438">
        <v>2010407</v>
      </c>
      <c r="B43" s="440" t="s">
        <v>160</v>
      </c>
      <c r="C43" s="205"/>
      <c r="D43" s="205">
        <v>0</v>
      </c>
      <c r="E43" s="439">
        <f t="shared" si="0"/>
        <v>0</v>
      </c>
      <c r="F43" s="258" t="str">
        <f t="shared" si="1"/>
        <v>否</v>
      </c>
      <c r="G43" s="160" t="str">
        <f t="shared" si="2"/>
        <v>项</v>
      </c>
    </row>
    <row r="44" s="162" customFormat="1" ht="36" customHeight="1" spans="1:7">
      <c r="A44" s="438">
        <v>2010408</v>
      </c>
      <c r="B44" s="440" t="s">
        <v>161</v>
      </c>
      <c r="C44" s="205">
        <v>47</v>
      </c>
      <c r="D44" s="205">
        <v>2</v>
      </c>
      <c r="E44" s="439">
        <f t="shared" si="0"/>
        <v>-0.957</v>
      </c>
      <c r="F44" s="258" t="str">
        <f t="shared" si="1"/>
        <v>是</v>
      </c>
      <c r="G44" s="160" t="str">
        <f t="shared" si="2"/>
        <v>项</v>
      </c>
    </row>
    <row r="45" s="162" customFormat="1" ht="36" customHeight="1" spans="1:7">
      <c r="A45" s="438">
        <v>2010450</v>
      </c>
      <c r="B45" s="440" t="s">
        <v>143</v>
      </c>
      <c r="C45" s="205">
        <v>1533</v>
      </c>
      <c r="D45" s="205">
        <v>1473</v>
      </c>
      <c r="E45" s="439">
        <f t="shared" si="0"/>
        <v>-0.039</v>
      </c>
      <c r="F45" s="258" t="str">
        <f t="shared" si="1"/>
        <v>是</v>
      </c>
      <c r="G45" s="160" t="str">
        <f t="shared" si="2"/>
        <v>项</v>
      </c>
    </row>
    <row r="46" s="162" customFormat="1" ht="36" customHeight="1" spans="1:7">
      <c r="A46" s="438">
        <v>2010499</v>
      </c>
      <c r="B46" s="440" t="s">
        <v>162</v>
      </c>
      <c r="C46" s="205">
        <v>344</v>
      </c>
      <c r="D46" s="205">
        <v>5251</v>
      </c>
      <c r="E46" s="439">
        <f t="shared" si="0"/>
        <v>14.265</v>
      </c>
      <c r="F46" s="258" t="str">
        <f t="shared" si="1"/>
        <v>是</v>
      </c>
      <c r="G46" s="160" t="str">
        <f t="shared" si="2"/>
        <v>项</v>
      </c>
    </row>
    <row r="47" s="162" customFormat="1" ht="36" customHeight="1" spans="1:7">
      <c r="A47" s="438">
        <v>20105</v>
      </c>
      <c r="B47" s="296" t="s">
        <v>163</v>
      </c>
      <c r="C47" s="205">
        <f>SUM(C48:C57)</f>
        <v>1365</v>
      </c>
      <c r="D47" s="205">
        <f>((SUM(D48:D57))+0)+0</f>
        <v>1357</v>
      </c>
      <c r="E47" s="439">
        <f t="shared" si="0"/>
        <v>-0.006</v>
      </c>
      <c r="F47" s="258" t="str">
        <f t="shared" si="1"/>
        <v>是</v>
      </c>
      <c r="G47" s="160" t="str">
        <f t="shared" si="2"/>
        <v>款</v>
      </c>
    </row>
    <row r="48" s="162" customFormat="1" ht="36" customHeight="1" spans="1:7">
      <c r="A48" s="438">
        <v>2010501</v>
      </c>
      <c r="B48" s="440" t="s">
        <v>134</v>
      </c>
      <c r="C48" s="205">
        <v>600</v>
      </c>
      <c r="D48" s="205">
        <v>576</v>
      </c>
      <c r="E48" s="439">
        <f t="shared" si="0"/>
        <v>-0.04</v>
      </c>
      <c r="F48" s="258" t="str">
        <f t="shared" si="1"/>
        <v>是</v>
      </c>
      <c r="G48" s="160" t="str">
        <f t="shared" si="2"/>
        <v>项</v>
      </c>
    </row>
    <row r="49" s="160" customFormat="1" ht="36" hidden="1" customHeight="1" spans="1:7">
      <c r="A49" s="438">
        <v>2010502</v>
      </c>
      <c r="B49" s="440" t="s">
        <v>135</v>
      </c>
      <c r="C49" s="205"/>
      <c r="D49" s="205">
        <v>0</v>
      </c>
      <c r="E49" s="439">
        <f t="shared" si="0"/>
        <v>0</v>
      </c>
      <c r="F49" s="258" t="str">
        <f t="shared" si="1"/>
        <v>否</v>
      </c>
      <c r="G49" s="160" t="str">
        <f t="shared" si="2"/>
        <v>项</v>
      </c>
    </row>
    <row r="50" s="160" customFormat="1" ht="36" hidden="1" customHeight="1" spans="1:7">
      <c r="A50" s="438">
        <v>2010503</v>
      </c>
      <c r="B50" s="440" t="s">
        <v>136</v>
      </c>
      <c r="C50" s="205"/>
      <c r="D50" s="205">
        <v>0</v>
      </c>
      <c r="E50" s="439">
        <f t="shared" si="0"/>
        <v>0</v>
      </c>
      <c r="F50" s="258" t="str">
        <f t="shared" si="1"/>
        <v>否</v>
      </c>
      <c r="G50" s="160" t="str">
        <f t="shared" si="2"/>
        <v>项</v>
      </c>
    </row>
    <row r="51" s="162" customFormat="1" ht="36" customHeight="1" spans="1:7">
      <c r="A51" s="438">
        <v>2010504</v>
      </c>
      <c r="B51" s="440" t="s">
        <v>164</v>
      </c>
      <c r="C51" s="205">
        <v>30</v>
      </c>
      <c r="D51" s="205">
        <v>40</v>
      </c>
      <c r="E51" s="439">
        <f t="shared" si="0"/>
        <v>0.333</v>
      </c>
      <c r="F51" s="258" t="str">
        <f t="shared" si="1"/>
        <v>是</v>
      </c>
      <c r="G51" s="160" t="str">
        <f t="shared" si="2"/>
        <v>项</v>
      </c>
    </row>
    <row r="52" s="160" customFormat="1" ht="36" hidden="1" customHeight="1" spans="1:7">
      <c r="A52" s="438">
        <v>2010505</v>
      </c>
      <c r="B52" s="440" t="s">
        <v>165</v>
      </c>
      <c r="C52" s="205"/>
      <c r="D52" s="205">
        <v>0</v>
      </c>
      <c r="E52" s="439">
        <f t="shared" si="0"/>
        <v>0</v>
      </c>
      <c r="F52" s="258" t="str">
        <f t="shared" si="1"/>
        <v>否</v>
      </c>
      <c r="G52" s="160" t="str">
        <f t="shared" si="2"/>
        <v>项</v>
      </c>
    </row>
    <row r="53" s="160" customFormat="1" ht="36" hidden="1" customHeight="1" spans="1:7">
      <c r="A53" s="438">
        <v>2010506</v>
      </c>
      <c r="B53" s="440" t="s">
        <v>166</v>
      </c>
      <c r="C53" s="205"/>
      <c r="D53" s="205">
        <v>0</v>
      </c>
      <c r="E53" s="439">
        <f t="shared" si="0"/>
        <v>0</v>
      </c>
      <c r="F53" s="258" t="str">
        <f t="shared" si="1"/>
        <v>否</v>
      </c>
      <c r="G53" s="160" t="str">
        <f t="shared" si="2"/>
        <v>项</v>
      </c>
    </row>
    <row r="54" s="162" customFormat="1" ht="36" customHeight="1" spans="1:7">
      <c r="A54" s="438">
        <v>2010507</v>
      </c>
      <c r="B54" s="440" t="s">
        <v>167</v>
      </c>
      <c r="C54" s="205">
        <v>100</v>
      </c>
      <c r="D54" s="205">
        <v>180</v>
      </c>
      <c r="E54" s="439">
        <f t="shared" si="0"/>
        <v>0.8</v>
      </c>
      <c r="F54" s="258" t="str">
        <f t="shared" si="1"/>
        <v>是</v>
      </c>
      <c r="G54" s="160" t="str">
        <f t="shared" si="2"/>
        <v>项</v>
      </c>
    </row>
    <row r="55" s="162" customFormat="1" ht="36" customHeight="1" spans="1:7">
      <c r="A55" s="438">
        <v>2010508</v>
      </c>
      <c r="B55" s="440" t="s">
        <v>168</v>
      </c>
      <c r="C55" s="205">
        <v>258</v>
      </c>
      <c r="D55" s="205">
        <v>210</v>
      </c>
      <c r="E55" s="439">
        <f t="shared" si="0"/>
        <v>-0.186</v>
      </c>
      <c r="F55" s="258" t="str">
        <f t="shared" si="1"/>
        <v>是</v>
      </c>
      <c r="G55" s="160" t="str">
        <f t="shared" si="2"/>
        <v>项</v>
      </c>
    </row>
    <row r="56" s="162" customFormat="1" ht="36" customHeight="1" spans="1:7">
      <c r="A56" s="438">
        <v>2010550</v>
      </c>
      <c r="B56" s="440" t="s">
        <v>143</v>
      </c>
      <c r="C56" s="205">
        <v>220</v>
      </c>
      <c r="D56" s="205">
        <v>221</v>
      </c>
      <c r="E56" s="439">
        <f t="shared" si="0"/>
        <v>0.005</v>
      </c>
      <c r="F56" s="258" t="str">
        <f t="shared" si="1"/>
        <v>是</v>
      </c>
      <c r="G56" s="160" t="str">
        <f t="shared" si="2"/>
        <v>项</v>
      </c>
    </row>
    <row r="57" s="162" customFormat="1" ht="36" customHeight="1" spans="1:7">
      <c r="A57" s="438">
        <v>2010599</v>
      </c>
      <c r="B57" s="440" t="s">
        <v>169</v>
      </c>
      <c r="C57" s="205">
        <v>157</v>
      </c>
      <c r="D57" s="205">
        <v>130</v>
      </c>
      <c r="E57" s="439">
        <f t="shared" si="0"/>
        <v>-0.172</v>
      </c>
      <c r="F57" s="258" t="str">
        <f t="shared" si="1"/>
        <v>是</v>
      </c>
      <c r="G57" s="160" t="str">
        <f t="shared" si="2"/>
        <v>项</v>
      </c>
    </row>
    <row r="58" s="162" customFormat="1" ht="36" customHeight="1" spans="1:7">
      <c r="A58" s="438">
        <v>20106</v>
      </c>
      <c r="B58" s="296" t="s">
        <v>170</v>
      </c>
      <c r="C58" s="205">
        <f>SUM(C59:C68)</f>
        <v>3145</v>
      </c>
      <c r="D58" s="205">
        <f>((SUM(D59:D68))+0)+0</f>
        <v>6174</v>
      </c>
      <c r="E58" s="439">
        <f t="shared" si="0"/>
        <v>0.963</v>
      </c>
      <c r="F58" s="258" t="str">
        <f t="shared" si="1"/>
        <v>是</v>
      </c>
      <c r="G58" s="160" t="str">
        <f t="shared" si="2"/>
        <v>款</v>
      </c>
    </row>
    <row r="59" s="162" customFormat="1" ht="36" customHeight="1" spans="1:7">
      <c r="A59" s="438">
        <v>2010601</v>
      </c>
      <c r="B59" s="440" t="s">
        <v>134</v>
      </c>
      <c r="C59" s="205">
        <v>1431</v>
      </c>
      <c r="D59" s="205">
        <v>1407</v>
      </c>
      <c r="E59" s="439">
        <f t="shared" si="0"/>
        <v>-0.017</v>
      </c>
      <c r="F59" s="258" t="str">
        <f t="shared" si="1"/>
        <v>是</v>
      </c>
      <c r="G59" s="160" t="str">
        <f t="shared" si="2"/>
        <v>项</v>
      </c>
    </row>
    <row r="60" s="162" customFormat="1" ht="36" customHeight="1" spans="1:7">
      <c r="A60" s="438">
        <v>2010602</v>
      </c>
      <c r="B60" s="440" t="s">
        <v>135</v>
      </c>
      <c r="C60" s="205">
        <v>390</v>
      </c>
      <c r="D60" s="205">
        <v>535</v>
      </c>
      <c r="E60" s="439">
        <f t="shared" si="0"/>
        <v>0.372</v>
      </c>
      <c r="F60" s="258" t="str">
        <f t="shared" si="1"/>
        <v>是</v>
      </c>
      <c r="G60" s="160" t="str">
        <f t="shared" si="2"/>
        <v>项</v>
      </c>
    </row>
    <row r="61" s="160" customFormat="1" ht="36" hidden="1" customHeight="1" spans="1:7">
      <c r="A61" s="438">
        <v>2010603</v>
      </c>
      <c r="B61" s="440" t="s">
        <v>136</v>
      </c>
      <c r="C61" s="205"/>
      <c r="D61" s="205">
        <v>0</v>
      </c>
      <c r="E61" s="439">
        <f t="shared" si="0"/>
        <v>0</v>
      </c>
      <c r="F61" s="258" t="str">
        <f t="shared" si="1"/>
        <v>否</v>
      </c>
      <c r="G61" s="160" t="str">
        <f t="shared" si="2"/>
        <v>项</v>
      </c>
    </row>
    <row r="62" s="162" customFormat="1" ht="36" customHeight="1" spans="1:7">
      <c r="A62" s="438">
        <v>2010604</v>
      </c>
      <c r="B62" s="440" t="s">
        <v>171</v>
      </c>
      <c r="C62" s="205">
        <v>54</v>
      </c>
      <c r="D62" s="205">
        <v>3110</v>
      </c>
      <c r="E62" s="439">
        <f t="shared" si="0"/>
        <v>56.593</v>
      </c>
      <c r="F62" s="258" t="str">
        <f t="shared" si="1"/>
        <v>是</v>
      </c>
      <c r="G62" s="160" t="str">
        <f t="shared" si="2"/>
        <v>项</v>
      </c>
    </row>
    <row r="63" s="160" customFormat="1" ht="36" hidden="1" customHeight="1" spans="1:7">
      <c r="A63" s="438">
        <v>2010605</v>
      </c>
      <c r="B63" s="440" t="s">
        <v>172</v>
      </c>
      <c r="C63" s="205"/>
      <c r="D63" s="205">
        <v>0</v>
      </c>
      <c r="E63" s="439">
        <f t="shared" si="0"/>
        <v>0</v>
      </c>
      <c r="F63" s="258" t="str">
        <f t="shared" si="1"/>
        <v>否</v>
      </c>
      <c r="G63" s="160" t="str">
        <f t="shared" si="2"/>
        <v>项</v>
      </c>
    </row>
    <row r="64" s="160" customFormat="1" ht="36" hidden="1" customHeight="1" spans="1:7">
      <c r="A64" s="438">
        <v>2010606</v>
      </c>
      <c r="B64" s="440" t="s">
        <v>173</v>
      </c>
      <c r="C64" s="205"/>
      <c r="D64" s="205">
        <v>0</v>
      </c>
      <c r="E64" s="439">
        <f t="shared" si="0"/>
        <v>0</v>
      </c>
      <c r="F64" s="258" t="str">
        <f t="shared" si="1"/>
        <v>否</v>
      </c>
      <c r="G64" s="160" t="str">
        <f t="shared" si="2"/>
        <v>项</v>
      </c>
    </row>
    <row r="65" s="162" customFormat="1" ht="36" customHeight="1" spans="1:7">
      <c r="A65" s="438">
        <v>2010607</v>
      </c>
      <c r="B65" s="440" t="s">
        <v>174</v>
      </c>
      <c r="C65" s="205">
        <v>677</v>
      </c>
      <c r="D65" s="205">
        <v>459</v>
      </c>
      <c r="E65" s="439">
        <f t="shared" si="0"/>
        <v>-0.322</v>
      </c>
      <c r="F65" s="258" t="str">
        <f t="shared" si="1"/>
        <v>是</v>
      </c>
      <c r="G65" s="160" t="str">
        <f t="shared" si="2"/>
        <v>项</v>
      </c>
    </row>
    <row r="66" s="162" customFormat="1" ht="36" customHeight="1" spans="1:7">
      <c r="A66" s="438">
        <v>2010608</v>
      </c>
      <c r="B66" s="440" t="s">
        <v>175</v>
      </c>
      <c r="C66" s="205">
        <v>495</v>
      </c>
      <c r="D66" s="205">
        <v>503</v>
      </c>
      <c r="E66" s="439">
        <f t="shared" si="0"/>
        <v>0.016</v>
      </c>
      <c r="F66" s="258" t="str">
        <f t="shared" si="1"/>
        <v>是</v>
      </c>
      <c r="G66" s="160" t="str">
        <f t="shared" si="2"/>
        <v>项</v>
      </c>
    </row>
    <row r="67" s="162" customFormat="1" ht="36" customHeight="1" spans="1:7">
      <c r="A67" s="438">
        <v>2010650</v>
      </c>
      <c r="B67" s="440" t="s">
        <v>143</v>
      </c>
      <c r="C67" s="205">
        <v>42</v>
      </c>
      <c r="D67" s="205">
        <v>45</v>
      </c>
      <c r="E67" s="439">
        <f t="shared" si="0"/>
        <v>0.071</v>
      </c>
      <c r="F67" s="258" t="str">
        <f t="shared" si="1"/>
        <v>是</v>
      </c>
      <c r="G67" s="160" t="str">
        <f t="shared" si="2"/>
        <v>项</v>
      </c>
    </row>
    <row r="68" s="162" customFormat="1" ht="36" customHeight="1" spans="1:7">
      <c r="A68" s="438">
        <v>2010699</v>
      </c>
      <c r="B68" s="440" t="s">
        <v>176</v>
      </c>
      <c r="C68" s="205">
        <v>56</v>
      </c>
      <c r="D68" s="205">
        <v>115</v>
      </c>
      <c r="E68" s="439">
        <f t="shared" ref="E68:E131" si="3">IF(C68&lt;0,"",IFERROR(D68/C68-1,0))</f>
        <v>1.054</v>
      </c>
      <c r="F68" s="258" t="str">
        <f t="shared" ref="F68:F131" si="4">IF(LEN(A68)=3,"是",IF(B68&lt;&gt;"",IF(SUM(C68:D68)&lt;&gt;0,"是","否"),"是"))</f>
        <v>是</v>
      </c>
      <c r="G68" s="160" t="str">
        <f t="shared" ref="G68:G131" si="5">IF(LEN(A68)=3,"类",IF(LEN(A68)=5,"款","项"))</f>
        <v>项</v>
      </c>
    </row>
    <row r="69" s="160" customFormat="1" ht="36" hidden="1" customHeight="1" spans="1:7">
      <c r="A69" s="438">
        <v>20107</v>
      </c>
      <c r="B69" s="296" t="s">
        <v>177</v>
      </c>
      <c r="C69" s="205">
        <f>SUM(C70:C76)</f>
        <v>0</v>
      </c>
      <c r="D69" s="205">
        <f>((SUM(D70:D76))+0)+0</f>
        <v>0</v>
      </c>
      <c r="E69" s="439">
        <f t="shared" si="3"/>
        <v>0</v>
      </c>
      <c r="F69" s="258" t="str">
        <f t="shared" si="4"/>
        <v>否</v>
      </c>
      <c r="G69" s="160" t="str">
        <f t="shared" si="5"/>
        <v>款</v>
      </c>
    </row>
    <row r="70" s="160" customFormat="1" ht="36" hidden="1" customHeight="1" spans="1:7">
      <c r="A70" s="438">
        <v>2010701</v>
      </c>
      <c r="B70" s="440" t="s">
        <v>134</v>
      </c>
      <c r="C70" s="205"/>
      <c r="D70" s="205">
        <v>0</v>
      </c>
      <c r="E70" s="439">
        <f t="shared" si="3"/>
        <v>0</v>
      </c>
      <c r="F70" s="258" t="str">
        <f t="shared" si="4"/>
        <v>否</v>
      </c>
      <c r="G70" s="160" t="str">
        <f t="shared" si="5"/>
        <v>项</v>
      </c>
    </row>
    <row r="71" s="160" customFormat="1" ht="36" hidden="1" customHeight="1" spans="1:7">
      <c r="A71" s="438">
        <v>2010702</v>
      </c>
      <c r="B71" s="440" t="s">
        <v>135</v>
      </c>
      <c r="C71" s="205"/>
      <c r="D71" s="205">
        <v>0</v>
      </c>
      <c r="E71" s="439">
        <f t="shared" si="3"/>
        <v>0</v>
      </c>
      <c r="F71" s="258" t="str">
        <f t="shared" si="4"/>
        <v>否</v>
      </c>
      <c r="G71" s="160" t="str">
        <f t="shared" si="5"/>
        <v>项</v>
      </c>
    </row>
    <row r="72" s="160" customFormat="1" ht="36" hidden="1" customHeight="1" spans="1:7">
      <c r="A72" s="438">
        <v>2010703</v>
      </c>
      <c r="B72" s="440" t="s">
        <v>136</v>
      </c>
      <c r="C72" s="205"/>
      <c r="D72" s="205">
        <v>0</v>
      </c>
      <c r="E72" s="439">
        <f t="shared" si="3"/>
        <v>0</v>
      </c>
      <c r="F72" s="258" t="str">
        <f t="shared" si="4"/>
        <v>否</v>
      </c>
      <c r="G72" s="160" t="str">
        <f t="shared" si="5"/>
        <v>项</v>
      </c>
    </row>
    <row r="73" s="160" customFormat="1" ht="36" hidden="1" customHeight="1" spans="1:7">
      <c r="A73" s="438">
        <v>2010709</v>
      </c>
      <c r="B73" s="440" t="s">
        <v>174</v>
      </c>
      <c r="C73" s="205"/>
      <c r="D73" s="205">
        <v>0</v>
      </c>
      <c r="E73" s="439">
        <f t="shared" si="3"/>
        <v>0</v>
      </c>
      <c r="F73" s="258" t="str">
        <f t="shared" si="4"/>
        <v>否</v>
      </c>
      <c r="G73" s="160" t="str">
        <f t="shared" si="5"/>
        <v>项</v>
      </c>
    </row>
    <row r="74" s="160" customFormat="1" ht="36" hidden="1" customHeight="1" spans="1:7">
      <c r="A74" s="442">
        <v>2010710</v>
      </c>
      <c r="B74" s="440" t="s">
        <v>178</v>
      </c>
      <c r="C74" s="205"/>
      <c r="D74" s="205">
        <v>0</v>
      </c>
      <c r="E74" s="439">
        <f t="shared" si="3"/>
        <v>0</v>
      </c>
      <c r="F74" s="258" t="str">
        <f t="shared" si="4"/>
        <v>否</v>
      </c>
      <c r="G74" s="160" t="str">
        <f t="shared" si="5"/>
        <v>项</v>
      </c>
    </row>
    <row r="75" s="160" customFormat="1" ht="36" hidden="1" customHeight="1" spans="1:7">
      <c r="A75" s="438">
        <v>2010750</v>
      </c>
      <c r="B75" s="440" t="s">
        <v>143</v>
      </c>
      <c r="C75" s="205"/>
      <c r="D75" s="205">
        <v>0</v>
      </c>
      <c r="E75" s="439">
        <f t="shared" si="3"/>
        <v>0</v>
      </c>
      <c r="F75" s="258" t="str">
        <f t="shared" si="4"/>
        <v>否</v>
      </c>
      <c r="G75" s="160" t="str">
        <f t="shared" si="5"/>
        <v>项</v>
      </c>
    </row>
    <row r="76" s="160" customFormat="1" ht="36" hidden="1" customHeight="1" spans="1:7">
      <c r="A76" s="438">
        <v>2010799</v>
      </c>
      <c r="B76" s="440" t="s">
        <v>179</v>
      </c>
      <c r="C76" s="205"/>
      <c r="D76" s="205">
        <v>0</v>
      </c>
      <c r="E76" s="439">
        <f t="shared" si="3"/>
        <v>0</v>
      </c>
      <c r="F76" s="258" t="str">
        <f t="shared" si="4"/>
        <v>否</v>
      </c>
      <c r="G76" s="160" t="str">
        <f t="shared" si="5"/>
        <v>项</v>
      </c>
    </row>
    <row r="77" s="162" customFormat="1" ht="36" customHeight="1" spans="1:7">
      <c r="A77" s="438">
        <v>20108</v>
      </c>
      <c r="B77" s="296" t="s">
        <v>180</v>
      </c>
      <c r="C77" s="205">
        <f>SUM(C78:C85)</f>
        <v>90</v>
      </c>
      <c r="D77" s="205">
        <f>((SUM(D78:D85))+0)+0</f>
        <v>60</v>
      </c>
      <c r="E77" s="439">
        <f t="shared" si="3"/>
        <v>-0.333</v>
      </c>
      <c r="F77" s="258" t="str">
        <f t="shared" si="4"/>
        <v>是</v>
      </c>
      <c r="G77" s="160" t="str">
        <f t="shared" si="5"/>
        <v>款</v>
      </c>
    </row>
    <row r="78" s="160" customFormat="1" ht="36" hidden="1" customHeight="1" spans="1:7">
      <c r="A78" s="438">
        <v>2010801</v>
      </c>
      <c r="B78" s="440" t="s">
        <v>134</v>
      </c>
      <c r="C78" s="205"/>
      <c r="D78" s="205">
        <v>0</v>
      </c>
      <c r="E78" s="439">
        <f t="shared" si="3"/>
        <v>0</v>
      </c>
      <c r="F78" s="258" t="str">
        <f t="shared" si="4"/>
        <v>否</v>
      </c>
      <c r="G78" s="160" t="str">
        <f t="shared" si="5"/>
        <v>项</v>
      </c>
    </row>
    <row r="79" s="160" customFormat="1" ht="36" hidden="1" customHeight="1" spans="1:7">
      <c r="A79" s="438">
        <v>2010802</v>
      </c>
      <c r="B79" s="440" t="s">
        <v>135</v>
      </c>
      <c r="C79" s="205"/>
      <c r="D79" s="205">
        <v>0</v>
      </c>
      <c r="E79" s="439">
        <f t="shared" si="3"/>
        <v>0</v>
      </c>
      <c r="F79" s="258" t="str">
        <f t="shared" si="4"/>
        <v>否</v>
      </c>
      <c r="G79" s="160" t="str">
        <f t="shared" si="5"/>
        <v>项</v>
      </c>
    </row>
    <row r="80" s="160" customFormat="1" ht="36" hidden="1" customHeight="1" spans="1:7">
      <c r="A80" s="438">
        <v>2010803</v>
      </c>
      <c r="B80" s="440" t="s">
        <v>136</v>
      </c>
      <c r="C80" s="205"/>
      <c r="D80" s="205">
        <v>0</v>
      </c>
      <c r="E80" s="439">
        <f t="shared" si="3"/>
        <v>0</v>
      </c>
      <c r="F80" s="258" t="str">
        <f t="shared" si="4"/>
        <v>否</v>
      </c>
      <c r="G80" s="160" t="str">
        <f t="shared" si="5"/>
        <v>项</v>
      </c>
    </row>
    <row r="81" s="162" customFormat="1" ht="36" customHeight="1" spans="1:7">
      <c r="A81" s="438">
        <v>2010804</v>
      </c>
      <c r="B81" s="440" t="s">
        <v>181</v>
      </c>
      <c r="C81" s="205">
        <v>90</v>
      </c>
      <c r="D81" s="205">
        <v>60</v>
      </c>
      <c r="E81" s="439">
        <f t="shared" si="3"/>
        <v>-0.333</v>
      </c>
      <c r="F81" s="258" t="str">
        <f t="shared" si="4"/>
        <v>是</v>
      </c>
      <c r="G81" s="160" t="str">
        <f t="shared" si="5"/>
        <v>项</v>
      </c>
    </row>
    <row r="82" s="160" customFormat="1" ht="36" hidden="1" customHeight="1" spans="1:7">
      <c r="A82" s="438">
        <v>2010805</v>
      </c>
      <c r="B82" s="440" t="s">
        <v>182</v>
      </c>
      <c r="C82" s="205"/>
      <c r="D82" s="205">
        <v>0</v>
      </c>
      <c r="E82" s="439">
        <f t="shared" si="3"/>
        <v>0</v>
      </c>
      <c r="F82" s="258" t="str">
        <f t="shared" si="4"/>
        <v>否</v>
      </c>
      <c r="G82" s="160" t="str">
        <f t="shared" si="5"/>
        <v>项</v>
      </c>
    </row>
    <row r="83" s="160" customFormat="1" ht="36" hidden="1" customHeight="1" spans="1:7">
      <c r="A83" s="438">
        <v>2010806</v>
      </c>
      <c r="B83" s="440" t="s">
        <v>174</v>
      </c>
      <c r="C83" s="205"/>
      <c r="D83" s="205">
        <v>0</v>
      </c>
      <c r="E83" s="439">
        <f t="shared" si="3"/>
        <v>0</v>
      </c>
      <c r="F83" s="258" t="str">
        <f t="shared" si="4"/>
        <v>否</v>
      </c>
      <c r="G83" s="160" t="str">
        <f t="shared" si="5"/>
        <v>项</v>
      </c>
    </row>
    <row r="84" s="160" customFormat="1" ht="36" hidden="1" customHeight="1" spans="1:7">
      <c r="A84" s="438">
        <v>2010850</v>
      </c>
      <c r="B84" s="440" t="s">
        <v>143</v>
      </c>
      <c r="C84" s="205"/>
      <c r="D84" s="205">
        <v>0</v>
      </c>
      <c r="E84" s="439">
        <f t="shared" si="3"/>
        <v>0</v>
      </c>
      <c r="F84" s="258" t="str">
        <f t="shared" si="4"/>
        <v>否</v>
      </c>
      <c r="G84" s="160" t="str">
        <f t="shared" si="5"/>
        <v>项</v>
      </c>
    </row>
    <row r="85" s="160" customFormat="1" ht="36" hidden="1" customHeight="1" spans="1:7">
      <c r="A85" s="438">
        <v>2010899</v>
      </c>
      <c r="B85" s="440" t="s">
        <v>183</v>
      </c>
      <c r="C85" s="205"/>
      <c r="D85" s="205">
        <v>0</v>
      </c>
      <c r="E85" s="439">
        <f t="shared" si="3"/>
        <v>0</v>
      </c>
      <c r="F85" s="258" t="str">
        <f t="shared" si="4"/>
        <v>否</v>
      </c>
      <c r="G85" s="160" t="str">
        <f t="shared" si="5"/>
        <v>项</v>
      </c>
    </row>
    <row r="86" s="162" customFormat="1" ht="36" customHeight="1" spans="1:7">
      <c r="A86" s="438">
        <v>20109</v>
      </c>
      <c r="B86" s="296" t="s">
        <v>184</v>
      </c>
      <c r="C86" s="205">
        <f>SUM(C87:C98)</f>
        <v>0</v>
      </c>
      <c r="D86" s="205">
        <f>((((SUM(D87:D98))+0)+0)+0)+0</f>
        <v>50</v>
      </c>
      <c r="E86" s="439">
        <f t="shared" si="3"/>
        <v>0</v>
      </c>
      <c r="F86" s="258" t="str">
        <f t="shared" si="4"/>
        <v>是</v>
      </c>
      <c r="G86" s="160" t="str">
        <f t="shared" si="5"/>
        <v>款</v>
      </c>
    </row>
    <row r="87" s="160" customFormat="1" ht="36" hidden="1" customHeight="1" spans="1:7">
      <c r="A87" s="438">
        <v>2010901</v>
      </c>
      <c r="B87" s="440" t="s">
        <v>134</v>
      </c>
      <c r="C87" s="205"/>
      <c r="D87" s="205">
        <v>0</v>
      </c>
      <c r="E87" s="439">
        <f t="shared" si="3"/>
        <v>0</v>
      </c>
      <c r="F87" s="258" t="str">
        <f t="shared" si="4"/>
        <v>否</v>
      </c>
      <c r="G87" s="160" t="str">
        <f t="shared" si="5"/>
        <v>项</v>
      </c>
    </row>
    <row r="88" s="162" customFormat="1" ht="36" customHeight="1" spans="1:7">
      <c r="A88" s="438">
        <v>2010902</v>
      </c>
      <c r="B88" s="440" t="s">
        <v>135</v>
      </c>
      <c r="C88" s="205"/>
      <c r="D88" s="205">
        <v>50</v>
      </c>
      <c r="E88" s="439">
        <f t="shared" si="3"/>
        <v>0</v>
      </c>
      <c r="F88" s="258" t="str">
        <f t="shared" si="4"/>
        <v>是</v>
      </c>
      <c r="G88" s="160" t="str">
        <f t="shared" si="5"/>
        <v>项</v>
      </c>
    </row>
    <row r="89" s="160" customFormat="1" ht="36" hidden="1" customHeight="1" spans="1:7">
      <c r="A89" s="438">
        <v>2010903</v>
      </c>
      <c r="B89" s="440" t="s">
        <v>136</v>
      </c>
      <c r="C89" s="205"/>
      <c r="D89" s="205">
        <v>0</v>
      </c>
      <c r="E89" s="439">
        <f t="shared" si="3"/>
        <v>0</v>
      </c>
      <c r="F89" s="258" t="str">
        <f t="shared" si="4"/>
        <v>否</v>
      </c>
      <c r="G89" s="160" t="str">
        <f t="shared" si="5"/>
        <v>项</v>
      </c>
    </row>
    <row r="90" s="160" customFormat="1" ht="36" hidden="1" customHeight="1" spans="1:7">
      <c r="A90" s="438">
        <v>2010905</v>
      </c>
      <c r="B90" s="440" t="s">
        <v>185</v>
      </c>
      <c r="C90" s="205"/>
      <c r="D90" s="205">
        <v>0</v>
      </c>
      <c r="E90" s="439">
        <f t="shared" si="3"/>
        <v>0</v>
      </c>
      <c r="F90" s="258" t="str">
        <f t="shared" si="4"/>
        <v>否</v>
      </c>
      <c r="G90" s="160" t="str">
        <f t="shared" si="5"/>
        <v>项</v>
      </c>
    </row>
    <row r="91" s="160" customFormat="1" ht="36" hidden="1" customHeight="1" spans="1:7">
      <c r="A91" s="438">
        <v>2010907</v>
      </c>
      <c r="B91" s="440" t="s">
        <v>186</v>
      </c>
      <c r="C91" s="205"/>
      <c r="D91" s="205">
        <v>0</v>
      </c>
      <c r="E91" s="439">
        <f t="shared" si="3"/>
        <v>0</v>
      </c>
      <c r="F91" s="258" t="str">
        <f t="shared" si="4"/>
        <v>否</v>
      </c>
      <c r="G91" s="160" t="str">
        <f t="shared" si="5"/>
        <v>项</v>
      </c>
    </row>
    <row r="92" s="160" customFormat="1" ht="36" hidden="1" customHeight="1" spans="1:7">
      <c r="A92" s="438">
        <v>2010908</v>
      </c>
      <c r="B92" s="440" t="s">
        <v>174</v>
      </c>
      <c r="C92" s="205"/>
      <c r="D92" s="205">
        <v>0</v>
      </c>
      <c r="E92" s="439">
        <f t="shared" si="3"/>
        <v>0</v>
      </c>
      <c r="F92" s="258" t="str">
        <f t="shared" si="4"/>
        <v>否</v>
      </c>
      <c r="G92" s="160" t="str">
        <f t="shared" si="5"/>
        <v>项</v>
      </c>
    </row>
    <row r="93" s="160" customFormat="1" ht="36" hidden="1" customHeight="1" spans="1:7">
      <c r="A93" s="438">
        <v>2010909</v>
      </c>
      <c r="B93" s="440" t="s">
        <v>187</v>
      </c>
      <c r="C93" s="205"/>
      <c r="D93" s="205">
        <v>0</v>
      </c>
      <c r="E93" s="439">
        <f t="shared" si="3"/>
        <v>0</v>
      </c>
      <c r="F93" s="258" t="str">
        <f t="shared" si="4"/>
        <v>否</v>
      </c>
      <c r="G93" s="160" t="str">
        <f t="shared" si="5"/>
        <v>项</v>
      </c>
    </row>
    <row r="94" s="160" customFormat="1" ht="36" hidden="1" customHeight="1" spans="1:7">
      <c r="A94" s="438">
        <v>2010910</v>
      </c>
      <c r="B94" s="440" t="s">
        <v>188</v>
      </c>
      <c r="C94" s="205"/>
      <c r="D94" s="205">
        <v>0</v>
      </c>
      <c r="E94" s="439">
        <f t="shared" si="3"/>
        <v>0</v>
      </c>
      <c r="F94" s="258" t="str">
        <f t="shared" si="4"/>
        <v>否</v>
      </c>
      <c r="G94" s="160" t="str">
        <f t="shared" si="5"/>
        <v>项</v>
      </c>
    </row>
    <row r="95" s="160" customFormat="1" ht="36" hidden="1" customHeight="1" spans="1:7">
      <c r="A95" s="438">
        <v>2010911</v>
      </c>
      <c r="B95" s="440" t="s">
        <v>189</v>
      </c>
      <c r="C95" s="205"/>
      <c r="D95" s="205">
        <v>0</v>
      </c>
      <c r="E95" s="439">
        <f t="shared" si="3"/>
        <v>0</v>
      </c>
      <c r="F95" s="258" t="str">
        <f t="shared" si="4"/>
        <v>否</v>
      </c>
      <c r="G95" s="160" t="str">
        <f t="shared" si="5"/>
        <v>项</v>
      </c>
    </row>
    <row r="96" s="160" customFormat="1" ht="36" hidden="1" customHeight="1" spans="1:7">
      <c r="A96" s="438">
        <v>2010912</v>
      </c>
      <c r="B96" s="440" t="s">
        <v>190</v>
      </c>
      <c r="C96" s="205"/>
      <c r="D96" s="205">
        <v>0</v>
      </c>
      <c r="E96" s="439">
        <f t="shared" si="3"/>
        <v>0</v>
      </c>
      <c r="F96" s="258" t="str">
        <f t="shared" si="4"/>
        <v>否</v>
      </c>
      <c r="G96" s="160" t="str">
        <f t="shared" si="5"/>
        <v>项</v>
      </c>
    </row>
    <row r="97" s="160" customFormat="1" ht="36" hidden="1" customHeight="1" spans="1:7">
      <c r="A97" s="438">
        <v>2010950</v>
      </c>
      <c r="B97" s="440" t="s">
        <v>143</v>
      </c>
      <c r="C97" s="205"/>
      <c r="D97" s="205">
        <v>0</v>
      </c>
      <c r="E97" s="439">
        <f t="shared" si="3"/>
        <v>0</v>
      </c>
      <c r="F97" s="258" t="str">
        <f t="shared" si="4"/>
        <v>否</v>
      </c>
      <c r="G97" s="160" t="str">
        <f t="shared" si="5"/>
        <v>项</v>
      </c>
    </row>
    <row r="98" s="160" customFormat="1" ht="36" hidden="1" customHeight="1" spans="1:7">
      <c r="A98" s="438">
        <v>2010999</v>
      </c>
      <c r="B98" s="440" t="s">
        <v>191</v>
      </c>
      <c r="C98" s="205"/>
      <c r="D98" s="205">
        <v>0</v>
      </c>
      <c r="E98" s="439">
        <f t="shared" si="3"/>
        <v>0</v>
      </c>
      <c r="F98" s="258" t="str">
        <f t="shared" si="4"/>
        <v>否</v>
      </c>
      <c r="G98" s="160" t="str">
        <f t="shared" si="5"/>
        <v>项</v>
      </c>
    </row>
    <row r="99" s="162" customFormat="1" ht="36" customHeight="1" spans="1:7">
      <c r="A99" s="438">
        <v>20111</v>
      </c>
      <c r="B99" s="296" t="s">
        <v>192</v>
      </c>
      <c r="C99" s="205">
        <f>SUM(C100:C107)</f>
        <v>12349</v>
      </c>
      <c r="D99" s="205">
        <f>((((SUM(D100:D107))+0)+0)+0)+0</f>
        <v>13706</v>
      </c>
      <c r="E99" s="439">
        <f t="shared" si="3"/>
        <v>0.11</v>
      </c>
      <c r="F99" s="258" t="str">
        <f t="shared" si="4"/>
        <v>是</v>
      </c>
      <c r="G99" s="160" t="str">
        <f t="shared" si="5"/>
        <v>款</v>
      </c>
    </row>
    <row r="100" s="162" customFormat="1" ht="36" customHeight="1" spans="1:7">
      <c r="A100" s="438">
        <v>2011101</v>
      </c>
      <c r="B100" s="440" t="s">
        <v>134</v>
      </c>
      <c r="C100" s="205">
        <v>4436</v>
      </c>
      <c r="D100" s="205">
        <v>4171</v>
      </c>
      <c r="E100" s="439">
        <f t="shared" si="3"/>
        <v>-0.06</v>
      </c>
      <c r="F100" s="258" t="str">
        <f t="shared" si="4"/>
        <v>是</v>
      </c>
      <c r="G100" s="160" t="str">
        <f t="shared" si="5"/>
        <v>项</v>
      </c>
    </row>
    <row r="101" s="162" customFormat="1" ht="36" customHeight="1" spans="1:7">
      <c r="A101" s="438">
        <v>2011102</v>
      </c>
      <c r="B101" s="440" t="s">
        <v>135</v>
      </c>
      <c r="C101" s="205">
        <v>6981</v>
      </c>
      <c r="D101" s="205">
        <v>9075</v>
      </c>
      <c r="E101" s="439">
        <f t="shared" si="3"/>
        <v>0.3</v>
      </c>
      <c r="F101" s="258" t="str">
        <f t="shared" si="4"/>
        <v>是</v>
      </c>
      <c r="G101" s="160" t="str">
        <f t="shared" si="5"/>
        <v>项</v>
      </c>
    </row>
    <row r="102" s="160" customFormat="1" ht="36" hidden="1" customHeight="1" spans="1:7">
      <c r="A102" s="438">
        <v>2011103</v>
      </c>
      <c r="B102" s="440" t="s">
        <v>136</v>
      </c>
      <c r="C102" s="205"/>
      <c r="D102" s="205">
        <v>0</v>
      </c>
      <c r="E102" s="439">
        <f t="shared" si="3"/>
        <v>0</v>
      </c>
      <c r="F102" s="258" t="str">
        <f t="shared" si="4"/>
        <v>否</v>
      </c>
      <c r="G102" s="160" t="str">
        <f t="shared" si="5"/>
        <v>项</v>
      </c>
    </row>
    <row r="103" s="160" customFormat="1" ht="36" hidden="1" customHeight="1" spans="1:7">
      <c r="A103" s="438">
        <v>2011104</v>
      </c>
      <c r="B103" s="440" t="s">
        <v>193</v>
      </c>
      <c r="C103" s="205"/>
      <c r="D103" s="205">
        <v>0</v>
      </c>
      <c r="E103" s="439">
        <f t="shared" si="3"/>
        <v>0</v>
      </c>
      <c r="F103" s="258" t="str">
        <f t="shared" si="4"/>
        <v>否</v>
      </c>
      <c r="G103" s="160" t="str">
        <f t="shared" si="5"/>
        <v>项</v>
      </c>
    </row>
    <row r="104" s="160" customFormat="1" ht="36" hidden="1" customHeight="1" spans="1:7">
      <c r="A104" s="438">
        <v>2011105</v>
      </c>
      <c r="B104" s="440" t="s">
        <v>194</v>
      </c>
      <c r="C104" s="205"/>
      <c r="D104" s="205">
        <v>0</v>
      </c>
      <c r="E104" s="439">
        <f t="shared" si="3"/>
        <v>0</v>
      </c>
      <c r="F104" s="258" t="str">
        <f t="shared" si="4"/>
        <v>否</v>
      </c>
      <c r="G104" s="160" t="str">
        <f t="shared" si="5"/>
        <v>项</v>
      </c>
    </row>
    <row r="105" s="160" customFormat="1" ht="36" hidden="1" customHeight="1" spans="1:7">
      <c r="A105" s="438">
        <v>2011106</v>
      </c>
      <c r="B105" s="440" t="s">
        <v>195</v>
      </c>
      <c r="C105" s="205"/>
      <c r="D105" s="205">
        <v>0</v>
      </c>
      <c r="E105" s="439">
        <f t="shared" si="3"/>
        <v>0</v>
      </c>
      <c r="F105" s="258" t="str">
        <f t="shared" si="4"/>
        <v>否</v>
      </c>
      <c r="G105" s="160" t="str">
        <f t="shared" si="5"/>
        <v>项</v>
      </c>
    </row>
    <row r="106" s="162" customFormat="1" ht="36" customHeight="1" spans="1:7">
      <c r="A106" s="438">
        <v>2011150</v>
      </c>
      <c r="B106" s="440" t="s">
        <v>143</v>
      </c>
      <c r="C106" s="205">
        <v>363</v>
      </c>
      <c r="D106" s="205">
        <v>370</v>
      </c>
      <c r="E106" s="439">
        <f t="shared" si="3"/>
        <v>0.019</v>
      </c>
      <c r="F106" s="258" t="str">
        <f t="shared" si="4"/>
        <v>是</v>
      </c>
      <c r="G106" s="160" t="str">
        <f t="shared" si="5"/>
        <v>项</v>
      </c>
    </row>
    <row r="107" s="162" customFormat="1" ht="36" customHeight="1" spans="1:7">
      <c r="A107" s="438">
        <v>2011199</v>
      </c>
      <c r="B107" s="440" t="s">
        <v>196</v>
      </c>
      <c r="C107" s="205">
        <v>569</v>
      </c>
      <c r="D107" s="205">
        <v>90</v>
      </c>
      <c r="E107" s="439">
        <f t="shared" si="3"/>
        <v>-0.842</v>
      </c>
      <c r="F107" s="258" t="str">
        <f t="shared" si="4"/>
        <v>是</v>
      </c>
      <c r="G107" s="160" t="str">
        <f t="shared" si="5"/>
        <v>项</v>
      </c>
    </row>
    <row r="108" s="162" customFormat="1" ht="36" customHeight="1" spans="1:7">
      <c r="A108" s="438">
        <v>20113</v>
      </c>
      <c r="B108" s="296" t="s">
        <v>197</v>
      </c>
      <c r="C108" s="205">
        <f>SUM(C109:C118)</f>
        <v>2154</v>
      </c>
      <c r="D108" s="205">
        <f>((((SUM(D109:D118))+0)+0)+0)+0</f>
        <v>2064</v>
      </c>
      <c r="E108" s="439">
        <f t="shared" si="3"/>
        <v>-0.042</v>
      </c>
      <c r="F108" s="258" t="str">
        <f t="shared" si="4"/>
        <v>是</v>
      </c>
      <c r="G108" s="160" t="str">
        <f t="shared" si="5"/>
        <v>款</v>
      </c>
    </row>
    <row r="109" s="162" customFormat="1" ht="36" customHeight="1" spans="1:7">
      <c r="A109" s="438">
        <v>2011301</v>
      </c>
      <c r="B109" s="440" t="s">
        <v>134</v>
      </c>
      <c r="C109" s="205">
        <v>1153</v>
      </c>
      <c r="D109" s="205">
        <v>1046</v>
      </c>
      <c r="E109" s="439">
        <f t="shared" si="3"/>
        <v>-0.093</v>
      </c>
      <c r="F109" s="258" t="str">
        <f t="shared" si="4"/>
        <v>是</v>
      </c>
      <c r="G109" s="160" t="str">
        <f t="shared" si="5"/>
        <v>项</v>
      </c>
    </row>
    <row r="110" s="162" customFormat="1" ht="36" customHeight="1" spans="1:7">
      <c r="A110" s="438">
        <v>2011302</v>
      </c>
      <c r="B110" s="440" t="s">
        <v>135</v>
      </c>
      <c r="C110" s="205">
        <v>288</v>
      </c>
      <c r="D110" s="205">
        <v>208</v>
      </c>
      <c r="E110" s="439">
        <f t="shared" si="3"/>
        <v>-0.278</v>
      </c>
      <c r="F110" s="258" t="str">
        <f t="shared" si="4"/>
        <v>是</v>
      </c>
      <c r="G110" s="160" t="str">
        <f t="shared" si="5"/>
        <v>项</v>
      </c>
    </row>
    <row r="111" s="160" customFormat="1" ht="36" hidden="1" customHeight="1" spans="1:7">
      <c r="A111" s="438">
        <v>2011303</v>
      </c>
      <c r="B111" s="440" t="s">
        <v>136</v>
      </c>
      <c r="C111" s="205"/>
      <c r="D111" s="205">
        <v>0</v>
      </c>
      <c r="E111" s="439">
        <f t="shared" si="3"/>
        <v>0</v>
      </c>
      <c r="F111" s="258" t="str">
        <f t="shared" si="4"/>
        <v>否</v>
      </c>
      <c r="G111" s="160" t="str">
        <f t="shared" si="5"/>
        <v>项</v>
      </c>
    </row>
    <row r="112" s="160" customFormat="1" ht="36" hidden="1" customHeight="1" spans="1:7">
      <c r="A112" s="438">
        <v>2011304</v>
      </c>
      <c r="B112" s="440" t="s">
        <v>198</v>
      </c>
      <c r="C112" s="205"/>
      <c r="D112" s="205">
        <v>0</v>
      </c>
      <c r="E112" s="439">
        <f t="shared" si="3"/>
        <v>0</v>
      </c>
      <c r="F112" s="258" t="str">
        <f t="shared" si="4"/>
        <v>否</v>
      </c>
      <c r="G112" s="160" t="str">
        <f t="shared" si="5"/>
        <v>项</v>
      </c>
    </row>
    <row r="113" s="160" customFormat="1" ht="36" hidden="1" customHeight="1" spans="1:7">
      <c r="A113" s="438">
        <v>2011305</v>
      </c>
      <c r="B113" s="440" t="s">
        <v>199</v>
      </c>
      <c r="C113" s="205"/>
      <c r="D113" s="205">
        <v>0</v>
      </c>
      <c r="E113" s="439">
        <f t="shared" si="3"/>
        <v>0</v>
      </c>
      <c r="F113" s="258" t="str">
        <f t="shared" si="4"/>
        <v>否</v>
      </c>
      <c r="G113" s="160" t="str">
        <f t="shared" si="5"/>
        <v>项</v>
      </c>
    </row>
    <row r="114" s="160" customFormat="1" ht="36" hidden="1" customHeight="1" spans="1:7">
      <c r="A114" s="438">
        <v>2011306</v>
      </c>
      <c r="B114" s="440" t="s">
        <v>200</v>
      </c>
      <c r="C114" s="205"/>
      <c r="D114" s="205">
        <v>0</v>
      </c>
      <c r="E114" s="439">
        <f t="shared" si="3"/>
        <v>0</v>
      </c>
      <c r="F114" s="258" t="str">
        <f t="shared" si="4"/>
        <v>否</v>
      </c>
      <c r="G114" s="160" t="str">
        <f t="shared" si="5"/>
        <v>项</v>
      </c>
    </row>
    <row r="115" s="160" customFormat="1" ht="36" hidden="1" customHeight="1" spans="1:7">
      <c r="A115" s="438">
        <v>2011307</v>
      </c>
      <c r="B115" s="440" t="s">
        <v>201</v>
      </c>
      <c r="C115" s="205"/>
      <c r="D115" s="205">
        <v>0</v>
      </c>
      <c r="E115" s="439">
        <f t="shared" si="3"/>
        <v>0</v>
      </c>
      <c r="F115" s="258" t="str">
        <f t="shared" si="4"/>
        <v>否</v>
      </c>
      <c r="G115" s="160" t="str">
        <f t="shared" si="5"/>
        <v>项</v>
      </c>
    </row>
    <row r="116" s="162" customFormat="1" ht="36" customHeight="1" spans="1:7">
      <c r="A116" s="438">
        <v>2011308</v>
      </c>
      <c r="B116" s="440" t="s">
        <v>202</v>
      </c>
      <c r="C116" s="205">
        <v>572</v>
      </c>
      <c r="D116" s="205">
        <v>669</v>
      </c>
      <c r="E116" s="439">
        <f t="shared" si="3"/>
        <v>0.17</v>
      </c>
      <c r="F116" s="258" t="str">
        <f t="shared" si="4"/>
        <v>是</v>
      </c>
      <c r="G116" s="160" t="str">
        <f t="shared" si="5"/>
        <v>项</v>
      </c>
    </row>
    <row r="117" s="162" customFormat="1" ht="36" customHeight="1" spans="1:7">
      <c r="A117" s="438">
        <v>2011350</v>
      </c>
      <c r="B117" s="440" t="s">
        <v>143</v>
      </c>
      <c r="C117" s="205">
        <v>141</v>
      </c>
      <c r="D117" s="205">
        <v>141</v>
      </c>
      <c r="E117" s="439">
        <f t="shared" si="3"/>
        <v>0</v>
      </c>
      <c r="F117" s="258" t="str">
        <f t="shared" si="4"/>
        <v>是</v>
      </c>
      <c r="G117" s="160" t="str">
        <f t="shared" si="5"/>
        <v>项</v>
      </c>
    </row>
    <row r="118" s="160" customFormat="1" ht="36" hidden="1" customHeight="1" spans="1:7">
      <c r="A118" s="438">
        <v>2011399</v>
      </c>
      <c r="B118" s="440" t="s">
        <v>203</v>
      </c>
      <c r="C118" s="205"/>
      <c r="D118" s="205">
        <v>0</v>
      </c>
      <c r="E118" s="439">
        <f t="shared" si="3"/>
        <v>0</v>
      </c>
      <c r="F118" s="258" t="str">
        <f t="shared" si="4"/>
        <v>否</v>
      </c>
      <c r="G118" s="160" t="str">
        <f t="shared" si="5"/>
        <v>项</v>
      </c>
    </row>
    <row r="119" s="162" customFormat="1" ht="36" customHeight="1" spans="1:7">
      <c r="A119" s="438">
        <v>20114</v>
      </c>
      <c r="B119" s="296" t="s">
        <v>204</v>
      </c>
      <c r="C119" s="205">
        <f>SUM(C120:C130)</f>
        <v>269</v>
      </c>
      <c r="D119" s="205">
        <f>((((SUM(D120:D130))+0)+0)+0)+0</f>
        <v>52</v>
      </c>
      <c r="E119" s="439">
        <f t="shared" si="3"/>
        <v>-0.807</v>
      </c>
      <c r="F119" s="258" t="str">
        <f t="shared" si="4"/>
        <v>是</v>
      </c>
      <c r="G119" s="160" t="str">
        <f t="shared" si="5"/>
        <v>款</v>
      </c>
    </row>
    <row r="120" s="160" customFormat="1" ht="36" hidden="1" customHeight="1" spans="1:7">
      <c r="A120" s="438">
        <v>2011401</v>
      </c>
      <c r="B120" s="440" t="s">
        <v>134</v>
      </c>
      <c r="C120" s="205"/>
      <c r="D120" s="205">
        <v>0</v>
      </c>
      <c r="E120" s="439">
        <f t="shared" si="3"/>
        <v>0</v>
      </c>
      <c r="F120" s="258" t="str">
        <f t="shared" si="4"/>
        <v>否</v>
      </c>
      <c r="G120" s="160" t="str">
        <f t="shared" si="5"/>
        <v>项</v>
      </c>
    </row>
    <row r="121" s="160" customFormat="1" ht="36" hidden="1" customHeight="1" spans="1:7">
      <c r="A121" s="438">
        <v>2011402</v>
      </c>
      <c r="B121" s="440" t="s">
        <v>135</v>
      </c>
      <c r="C121" s="205"/>
      <c r="D121" s="205">
        <v>0</v>
      </c>
      <c r="E121" s="439">
        <f t="shared" si="3"/>
        <v>0</v>
      </c>
      <c r="F121" s="258" t="str">
        <f t="shared" si="4"/>
        <v>否</v>
      </c>
      <c r="G121" s="160" t="str">
        <f t="shared" si="5"/>
        <v>项</v>
      </c>
    </row>
    <row r="122" s="160" customFormat="1" ht="36" hidden="1" customHeight="1" spans="1:7">
      <c r="A122" s="438">
        <v>2011403</v>
      </c>
      <c r="B122" s="440" t="s">
        <v>136</v>
      </c>
      <c r="C122" s="205"/>
      <c r="D122" s="205">
        <v>0</v>
      </c>
      <c r="E122" s="439">
        <f t="shared" si="3"/>
        <v>0</v>
      </c>
      <c r="F122" s="258" t="str">
        <f t="shared" si="4"/>
        <v>否</v>
      </c>
      <c r="G122" s="160" t="str">
        <f t="shared" si="5"/>
        <v>项</v>
      </c>
    </row>
    <row r="123" s="160" customFormat="1" ht="36" hidden="1" customHeight="1" spans="1:7">
      <c r="A123" s="438">
        <v>2011404</v>
      </c>
      <c r="B123" s="440" t="s">
        <v>205</v>
      </c>
      <c r="C123" s="205"/>
      <c r="D123" s="205">
        <v>0</v>
      </c>
      <c r="E123" s="439">
        <f t="shared" si="3"/>
        <v>0</v>
      </c>
      <c r="F123" s="258" t="str">
        <f t="shared" si="4"/>
        <v>否</v>
      </c>
      <c r="G123" s="160" t="str">
        <f t="shared" si="5"/>
        <v>项</v>
      </c>
    </row>
    <row r="124" s="160" customFormat="1" ht="36" hidden="1" customHeight="1" spans="1:7">
      <c r="A124" s="438">
        <v>2011405</v>
      </c>
      <c r="B124" s="440" t="s">
        <v>206</v>
      </c>
      <c r="C124" s="205"/>
      <c r="D124" s="205">
        <v>0</v>
      </c>
      <c r="E124" s="439">
        <f t="shared" si="3"/>
        <v>0</v>
      </c>
      <c r="F124" s="258" t="str">
        <f t="shared" si="4"/>
        <v>否</v>
      </c>
      <c r="G124" s="160" t="str">
        <f t="shared" si="5"/>
        <v>项</v>
      </c>
    </row>
    <row r="125" s="160" customFormat="1" ht="36" hidden="1" customHeight="1" spans="1:7">
      <c r="A125" s="438">
        <v>2011408</v>
      </c>
      <c r="B125" s="440" t="s">
        <v>207</v>
      </c>
      <c r="C125" s="205"/>
      <c r="D125" s="205">
        <v>0</v>
      </c>
      <c r="E125" s="439">
        <f t="shared" si="3"/>
        <v>0</v>
      </c>
      <c r="F125" s="258" t="str">
        <f t="shared" si="4"/>
        <v>否</v>
      </c>
      <c r="G125" s="160" t="str">
        <f t="shared" si="5"/>
        <v>项</v>
      </c>
    </row>
    <row r="126" s="162" customFormat="1" ht="36" customHeight="1" spans="1:7">
      <c r="A126" s="438">
        <v>2011409</v>
      </c>
      <c r="B126" s="440" t="s">
        <v>208</v>
      </c>
      <c r="C126" s="205">
        <v>269</v>
      </c>
      <c r="D126" s="205">
        <v>49</v>
      </c>
      <c r="E126" s="439">
        <f t="shared" si="3"/>
        <v>-0.818</v>
      </c>
      <c r="F126" s="258" t="str">
        <f t="shared" si="4"/>
        <v>是</v>
      </c>
      <c r="G126" s="160" t="str">
        <f t="shared" si="5"/>
        <v>项</v>
      </c>
    </row>
    <row r="127" s="160" customFormat="1" ht="36" hidden="1" customHeight="1" spans="1:7">
      <c r="A127" s="438">
        <v>2011410</v>
      </c>
      <c r="B127" s="440" t="s">
        <v>209</v>
      </c>
      <c r="C127" s="205"/>
      <c r="D127" s="205">
        <v>0</v>
      </c>
      <c r="E127" s="439">
        <f t="shared" si="3"/>
        <v>0</v>
      </c>
      <c r="F127" s="258" t="str">
        <f t="shared" si="4"/>
        <v>否</v>
      </c>
      <c r="G127" s="160" t="str">
        <f t="shared" si="5"/>
        <v>项</v>
      </c>
    </row>
    <row r="128" s="160" customFormat="1" ht="36" hidden="1" customHeight="1" spans="1:7">
      <c r="A128" s="438">
        <v>2011411</v>
      </c>
      <c r="B128" s="440" t="s">
        <v>210</v>
      </c>
      <c r="C128" s="205"/>
      <c r="D128" s="205">
        <v>0</v>
      </c>
      <c r="E128" s="439">
        <f t="shared" si="3"/>
        <v>0</v>
      </c>
      <c r="F128" s="258" t="str">
        <f t="shared" si="4"/>
        <v>否</v>
      </c>
      <c r="G128" s="160" t="str">
        <f t="shared" si="5"/>
        <v>项</v>
      </c>
    </row>
    <row r="129" s="160" customFormat="1" ht="36" hidden="1" customHeight="1" spans="1:7">
      <c r="A129" s="438">
        <v>2011450</v>
      </c>
      <c r="B129" s="440" t="s">
        <v>143</v>
      </c>
      <c r="C129" s="205"/>
      <c r="D129" s="205">
        <v>0</v>
      </c>
      <c r="E129" s="439">
        <f t="shared" si="3"/>
        <v>0</v>
      </c>
      <c r="F129" s="258" t="str">
        <f t="shared" si="4"/>
        <v>否</v>
      </c>
      <c r="G129" s="160" t="str">
        <f t="shared" si="5"/>
        <v>项</v>
      </c>
    </row>
    <row r="130" s="162" customFormat="1" ht="36" customHeight="1" spans="1:7">
      <c r="A130" s="438">
        <v>2011499</v>
      </c>
      <c r="B130" s="440" t="s">
        <v>211</v>
      </c>
      <c r="C130" s="205"/>
      <c r="D130" s="205">
        <v>3</v>
      </c>
      <c r="E130" s="439">
        <f t="shared" si="3"/>
        <v>0</v>
      </c>
      <c r="F130" s="258" t="str">
        <f t="shared" si="4"/>
        <v>是</v>
      </c>
      <c r="G130" s="160" t="str">
        <f t="shared" si="5"/>
        <v>项</v>
      </c>
    </row>
    <row r="131" s="162" customFormat="1" ht="36" customHeight="1" spans="1:7">
      <c r="A131" s="438">
        <v>20123</v>
      </c>
      <c r="B131" s="296" t="s">
        <v>212</v>
      </c>
      <c r="C131" s="205">
        <f>SUM(C132:C137)</f>
        <v>774</v>
      </c>
      <c r="D131" s="205">
        <f>((((SUM(D132:D137))+0)+0)+0)+0</f>
        <v>695</v>
      </c>
      <c r="E131" s="439">
        <f t="shared" si="3"/>
        <v>-0.102</v>
      </c>
      <c r="F131" s="258" t="str">
        <f t="shared" si="4"/>
        <v>是</v>
      </c>
      <c r="G131" s="160" t="str">
        <f t="shared" si="5"/>
        <v>款</v>
      </c>
    </row>
    <row r="132" s="162" customFormat="1" ht="36" customHeight="1" spans="1:7">
      <c r="A132" s="438">
        <v>2012301</v>
      </c>
      <c r="B132" s="440" t="s">
        <v>134</v>
      </c>
      <c r="C132" s="205">
        <v>524</v>
      </c>
      <c r="D132" s="205">
        <v>481</v>
      </c>
      <c r="E132" s="439">
        <f t="shared" ref="E132:E195" si="6">IF(C132&lt;0,"",IFERROR(D132/C132-1,0))</f>
        <v>-0.082</v>
      </c>
      <c r="F132" s="258" t="str">
        <f t="shared" ref="F132:F195" si="7">IF(LEN(A132)=3,"是",IF(B132&lt;&gt;"",IF(SUM(C132:D132)&lt;&gt;0,"是","否"),"是"))</f>
        <v>是</v>
      </c>
      <c r="G132" s="160" t="str">
        <f t="shared" ref="G132:G195" si="8">IF(LEN(A132)=3,"类",IF(LEN(A132)=5,"款","项"))</f>
        <v>项</v>
      </c>
    </row>
    <row r="133" s="160" customFormat="1" ht="36" hidden="1" customHeight="1" spans="1:7">
      <c r="A133" s="438">
        <v>2012302</v>
      </c>
      <c r="B133" s="440" t="s">
        <v>135</v>
      </c>
      <c r="C133" s="205"/>
      <c r="D133" s="205">
        <v>0</v>
      </c>
      <c r="E133" s="439">
        <f t="shared" si="6"/>
        <v>0</v>
      </c>
      <c r="F133" s="258" t="str">
        <f t="shared" si="7"/>
        <v>否</v>
      </c>
      <c r="G133" s="160" t="str">
        <f t="shared" si="8"/>
        <v>项</v>
      </c>
    </row>
    <row r="134" s="160" customFormat="1" ht="36" hidden="1" customHeight="1" spans="1:7">
      <c r="A134" s="438">
        <v>2012303</v>
      </c>
      <c r="B134" s="440" t="s">
        <v>136</v>
      </c>
      <c r="C134" s="205"/>
      <c r="D134" s="205">
        <v>0</v>
      </c>
      <c r="E134" s="439">
        <f t="shared" si="6"/>
        <v>0</v>
      </c>
      <c r="F134" s="258" t="str">
        <f t="shared" si="7"/>
        <v>否</v>
      </c>
      <c r="G134" s="160" t="str">
        <f t="shared" si="8"/>
        <v>项</v>
      </c>
    </row>
    <row r="135" s="162" customFormat="1" ht="36" customHeight="1" spans="1:7">
      <c r="A135" s="438">
        <v>2012304</v>
      </c>
      <c r="B135" s="440" t="s">
        <v>213</v>
      </c>
      <c r="C135" s="205">
        <v>178</v>
      </c>
      <c r="D135" s="205">
        <v>141</v>
      </c>
      <c r="E135" s="439">
        <f t="shared" si="6"/>
        <v>-0.208</v>
      </c>
      <c r="F135" s="258" t="str">
        <f t="shared" si="7"/>
        <v>是</v>
      </c>
      <c r="G135" s="160" t="str">
        <f t="shared" si="8"/>
        <v>项</v>
      </c>
    </row>
    <row r="136" s="162" customFormat="1" ht="36" customHeight="1" spans="1:7">
      <c r="A136" s="438">
        <v>2012350</v>
      </c>
      <c r="B136" s="440" t="s">
        <v>143</v>
      </c>
      <c r="C136" s="205">
        <v>72</v>
      </c>
      <c r="D136" s="205">
        <v>73</v>
      </c>
      <c r="E136" s="439">
        <f t="shared" si="6"/>
        <v>0.014</v>
      </c>
      <c r="F136" s="258" t="str">
        <f t="shared" si="7"/>
        <v>是</v>
      </c>
      <c r="G136" s="160" t="str">
        <f t="shared" si="8"/>
        <v>项</v>
      </c>
    </row>
    <row r="137" s="160" customFormat="1" ht="36" hidden="1" customHeight="1" spans="1:7">
      <c r="A137" s="438">
        <v>2012399</v>
      </c>
      <c r="B137" s="440" t="s">
        <v>214</v>
      </c>
      <c r="C137" s="205"/>
      <c r="D137" s="205">
        <v>0</v>
      </c>
      <c r="E137" s="439">
        <f t="shared" si="6"/>
        <v>0</v>
      </c>
      <c r="F137" s="258" t="str">
        <f t="shared" si="7"/>
        <v>否</v>
      </c>
      <c r="G137" s="160" t="str">
        <f t="shared" si="8"/>
        <v>项</v>
      </c>
    </row>
    <row r="138" s="160" customFormat="1" ht="36" hidden="1" customHeight="1" spans="1:7">
      <c r="A138" s="438">
        <v>20125</v>
      </c>
      <c r="B138" s="296" t="s">
        <v>215</v>
      </c>
      <c r="C138" s="205">
        <f>SUM(C139:C145)</f>
        <v>0</v>
      </c>
      <c r="D138" s="205">
        <f>((((SUM(D139:D145))+0)+0)+0)+0</f>
        <v>0</v>
      </c>
      <c r="E138" s="439">
        <f t="shared" si="6"/>
        <v>0</v>
      </c>
      <c r="F138" s="258" t="str">
        <f t="shared" si="7"/>
        <v>否</v>
      </c>
      <c r="G138" s="160" t="str">
        <f t="shared" si="8"/>
        <v>款</v>
      </c>
    </row>
    <row r="139" s="160" customFormat="1" ht="36" hidden="1" customHeight="1" spans="1:7">
      <c r="A139" s="438">
        <v>2012501</v>
      </c>
      <c r="B139" s="440" t="s">
        <v>134</v>
      </c>
      <c r="C139" s="205"/>
      <c r="D139" s="205">
        <v>0</v>
      </c>
      <c r="E139" s="439">
        <f t="shared" si="6"/>
        <v>0</v>
      </c>
      <c r="F139" s="258" t="str">
        <f t="shared" si="7"/>
        <v>否</v>
      </c>
      <c r="G139" s="160" t="str">
        <f t="shared" si="8"/>
        <v>项</v>
      </c>
    </row>
    <row r="140" s="160" customFormat="1" ht="36" hidden="1" customHeight="1" spans="1:7">
      <c r="A140" s="438">
        <v>2012502</v>
      </c>
      <c r="B140" s="440" t="s">
        <v>135</v>
      </c>
      <c r="C140" s="205"/>
      <c r="D140" s="205">
        <v>0</v>
      </c>
      <c r="E140" s="439">
        <f t="shared" si="6"/>
        <v>0</v>
      </c>
      <c r="F140" s="258" t="str">
        <f t="shared" si="7"/>
        <v>否</v>
      </c>
      <c r="G140" s="160" t="str">
        <f t="shared" si="8"/>
        <v>项</v>
      </c>
    </row>
    <row r="141" s="160" customFormat="1" ht="36" hidden="1" customHeight="1" spans="1:7">
      <c r="A141" s="438">
        <v>2012503</v>
      </c>
      <c r="B141" s="440" t="s">
        <v>136</v>
      </c>
      <c r="C141" s="205"/>
      <c r="D141" s="205">
        <v>0</v>
      </c>
      <c r="E141" s="439">
        <f t="shared" si="6"/>
        <v>0</v>
      </c>
      <c r="F141" s="258" t="str">
        <f t="shared" si="7"/>
        <v>否</v>
      </c>
      <c r="G141" s="160" t="str">
        <f t="shared" si="8"/>
        <v>项</v>
      </c>
    </row>
    <row r="142" s="160" customFormat="1" ht="36" hidden="1" customHeight="1" spans="1:7">
      <c r="A142" s="438">
        <v>2012504</v>
      </c>
      <c r="B142" s="440" t="s">
        <v>216</v>
      </c>
      <c r="C142" s="205"/>
      <c r="D142" s="205">
        <v>0</v>
      </c>
      <c r="E142" s="439">
        <f t="shared" si="6"/>
        <v>0</v>
      </c>
      <c r="F142" s="258" t="str">
        <f t="shared" si="7"/>
        <v>否</v>
      </c>
      <c r="G142" s="160" t="str">
        <f t="shared" si="8"/>
        <v>项</v>
      </c>
    </row>
    <row r="143" s="160" customFormat="1" ht="36" hidden="1" customHeight="1" spans="1:7">
      <c r="A143" s="438">
        <v>2012505</v>
      </c>
      <c r="B143" s="440" t="s">
        <v>217</v>
      </c>
      <c r="C143" s="205"/>
      <c r="D143" s="205">
        <v>0</v>
      </c>
      <c r="E143" s="439">
        <f t="shared" si="6"/>
        <v>0</v>
      </c>
      <c r="F143" s="258" t="str">
        <f t="shared" si="7"/>
        <v>否</v>
      </c>
      <c r="G143" s="160" t="str">
        <f t="shared" si="8"/>
        <v>项</v>
      </c>
    </row>
    <row r="144" s="160" customFormat="1" ht="36" hidden="1" customHeight="1" spans="1:7">
      <c r="A144" s="438">
        <v>2012550</v>
      </c>
      <c r="B144" s="440" t="s">
        <v>143</v>
      </c>
      <c r="C144" s="205"/>
      <c r="D144" s="205">
        <v>0</v>
      </c>
      <c r="E144" s="439">
        <f t="shared" si="6"/>
        <v>0</v>
      </c>
      <c r="F144" s="258" t="str">
        <f t="shared" si="7"/>
        <v>否</v>
      </c>
      <c r="G144" s="160" t="str">
        <f t="shared" si="8"/>
        <v>项</v>
      </c>
    </row>
    <row r="145" s="160" customFormat="1" ht="36" hidden="1" customHeight="1" spans="1:7">
      <c r="A145" s="438">
        <v>2012599</v>
      </c>
      <c r="B145" s="440" t="s">
        <v>218</v>
      </c>
      <c r="C145" s="205"/>
      <c r="D145" s="205">
        <v>0</v>
      </c>
      <c r="E145" s="439">
        <f t="shared" si="6"/>
        <v>0</v>
      </c>
      <c r="F145" s="258" t="str">
        <f t="shared" si="7"/>
        <v>否</v>
      </c>
      <c r="G145" s="160" t="str">
        <f t="shared" si="8"/>
        <v>项</v>
      </c>
    </row>
    <row r="146" s="162" customFormat="1" ht="36" customHeight="1" spans="1:7">
      <c r="A146" s="438">
        <v>20126</v>
      </c>
      <c r="B146" s="296" t="s">
        <v>219</v>
      </c>
      <c r="C146" s="205">
        <f>SUM(C147:C151)</f>
        <v>22</v>
      </c>
      <c r="D146" s="205">
        <f>((((SUM(D147:D151))+0)+0)+0)+0</f>
        <v>13</v>
      </c>
      <c r="E146" s="439">
        <f t="shared" si="6"/>
        <v>-0.409</v>
      </c>
      <c r="F146" s="258" t="str">
        <f t="shared" si="7"/>
        <v>是</v>
      </c>
      <c r="G146" s="160" t="str">
        <f t="shared" si="8"/>
        <v>款</v>
      </c>
    </row>
    <row r="147" s="160" customFormat="1" ht="36" hidden="1" customHeight="1" spans="1:7">
      <c r="A147" s="438">
        <v>2012601</v>
      </c>
      <c r="B147" s="440" t="s">
        <v>134</v>
      </c>
      <c r="C147" s="205"/>
      <c r="D147" s="205">
        <v>0</v>
      </c>
      <c r="E147" s="439">
        <f t="shared" si="6"/>
        <v>0</v>
      </c>
      <c r="F147" s="258" t="str">
        <f t="shared" si="7"/>
        <v>否</v>
      </c>
      <c r="G147" s="160" t="str">
        <f t="shared" si="8"/>
        <v>项</v>
      </c>
    </row>
    <row r="148" s="162" customFormat="1" ht="36" customHeight="1" spans="1:7">
      <c r="A148" s="438">
        <v>2012602</v>
      </c>
      <c r="B148" s="440" t="s">
        <v>135</v>
      </c>
      <c r="C148" s="205">
        <v>2</v>
      </c>
      <c r="D148" s="205">
        <v>0</v>
      </c>
      <c r="E148" s="439">
        <f t="shared" si="6"/>
        <v>-1</v>
      </c>
      <c r="F148" s="258" t="str">
        <f t="shared" si="7"/>
        <v>是</v>
      </c>
      <c r="G148" s="160" t="str">
        <f t="shared" si="8"/>
        <v>项</v>
      </c>
    </row>
    <row r="149" s="160" customFormat="1" ht="36" hidden="1" customHeight="1" spans="1:7">
      <c r="A149" s="438">
        <v>2012603</v>
      </c>
      <c r="B149" s="440" t="s">
        <v>136</v>
      </c>
      <c r="C149" s="205"/>
      <c r="D149" s="205">
        <v>0</v>
      </c>
      <c r="E149" s="439">
        <f t="shared" si="6"/>
        <v>0</v>
      </c>
      <c r="F149" s="258" t="str">
        <f t="shared" si="7"/>
        <v>否</v>
      </c>
      <c r="G149" s="160" t="str">
        <f t="shared" si="8"/>
        <v>项</v>
      </c>
    </row>
    <row r="150" s="162" customFormat="1" ht="36" customHeight="1" spans="1:7">
      <c r="A150" s="438">
        <v>2012604</v>
      </c>
      <c r="B150" s="440" t="s">
        <v>220</v>
      </c>
      <c r="C150" s="205">
        <v>20</v>
      </c>
      <c r="D150" s="205">
        <v>13</v>
      </c>
      <c r="E150" s="439">
        <f t="shared" si="6"/>
        <v>-0.35</v>
      </c>
      <c r="F150" s="258" t="str">
        <f t="shared" si="7"/>
        <v>是</v>
      </c>
      <c r="G150" s="160" t="str">
        <f t="shared" si="8"/>
        <v>项</v>
      </c>
    </row>
    <row r="151" s="160" customFormat="1" ht="36" hidden="1" customHeight="1" spans="1:7">
      <c r="A151" s="438">
        <v>2012699</v>
      </c>
      <c r="B151" s="440" t="s">
        <v>221</v>
      </c>
      <c r="C151" s="205"/>
      <c r="D151" s="205">
        <v>0</v>
      </c>
      <c r="E151" s="439">
        <f t="shared" si="6"/>
        <v>0</v>
      </c>
      <c r="F151" s="258" t="str">
        <f t="shared" si="7"/>
        <v>否</v>
      </c>
      <c r="G151" s="160" t="str">
        <f t="shared" si="8"/>
        <v>项</v>
      </c>
    </row>
    <row r="152" s="162" customFormat="1" ht="36" customHeight="1" spans="1:7">
      <c r="A152" s="438">
        <v>20128</v>
      </c>
      <c r="B152" s="296" t="s">
        <v>222</v>
      </c>
      <c r="C152" s="205">
        <f>SUM(C153:C158)</f>
        <v>262</v>
      </c>
      <c r="D152" s="205">
        <f>((((SUM(D153:D158))+0)+0)+0)+0</f>
        <v>245</v>
      </c>
      <c r="E152" s="439">
        <f t="shared" si="6"/>
        <v>-0.065</v>
      </c>
      <c r="F152" s="258" t="str">
        <f t="shared" si="7"/>
        <v>是</v>
      </c>
      <c r="G152" s="160" t="str">
        <f t="shared" si="8"/>
        <v>款</v>
      </c>
    </row>
    <row r="153" s="162" customFormat="1" ht="36" customHeight="1" spans="1:7">
      <c r="A153" s="438">
        <v>2012801</v>
      </c>
      <c r="B153" s="440" t="s">
        <v>134</v>
      </c>
      <c r="C153" s="205">
        <v>242</v>
      </c>
      <c r="D153" s="205">
        <v>225</v>
      </c>
      <c r="E153" s="439">
        <f t="shared" si="6"/>
        <v>-0.07</v>
      </c>
      <c r="F153" s="258" t="str">
        <f t="shared" si="7"/>
        <v>是</v>
      </c>
      <c r="G153" s="160" t="str">
        <f t="shared" si="8"/>
        <v>项</v>
      </c>
    </row>
    <row r="154" s="162" customFormat="1" ht="36" customHeight="1" spans="1:7">
      <c r="A154" s="438">
        <v>2012802</v>
      </c>
      <c r="B154" s="440" t="s">
        <v>135</v>
      </c>
      <c r="C154" s="205">
        <v>20</v>
      </c>
      <c r="D154" s="205">
        <v>20</v>
      </c>
      <c r="E154" s="439">
        <f t="shared" si="6"/>
        <v>0</v>
      </c>
      <c r="F154" s="258" t="str">
        <f t="shared" si="7"/>
        <v>是</v>
      </c>
      <c r="G154" s="160" t="str">
        <f t="shared" si="8"/>
        <v>项</v>
      </c>
    </row>
    <row r="155" s="160" customFormat="1" ht="36" hidden="1" customHeight="1" spans="1:7">
      <c r="A155" s="438">
        <v>2012803</v>
      </c>
      <c r="B155" s="440" t="s">
        <v>136</v>
      </c>
      <c r="C155" s="205"/>
      <c r="D155" s="205">
        <v>0</v>
      </c>
      <c r="E155" s="439">
        <f t="shared" si="6"/>
        <v>0</v>
      </c>
      <c r="F155" s="258" t="str">
        <f t="shared" si="7"/>
        <v>否</v>
      </c>
      <c r="G155" s="160" t="str">
        <f t="shared" si="8"/>
        <v>项</v>
      </c>
    </row>
    <row r="156" s="160" customFormat="1" ht="36" hidden="1" customHeight="1" spans="1:7">
      <c r="A156" s="438">
        <v>2012804</v>
      </c>
      <c r="B156" s="440" t="s">
        <v>148</v>
      </c>
      <c r="C156" s="205"/>
      <c r="D156" s="205">
        <v>0</v>
      </c>
      <c r="E156" s="439">
        <f t="shared" si="6"/>
        <v>0</v>
      </c>
      <c r="F156" s="258" t="str">
        <f t="shared" si="7"/>
        <v>否</v>
      </c>
      <c r="G156" s="160" t="str">
        <f t="shared" si="8"/>
        <v>项</v>
      </c>
    </row>
    <row r="157" s="160" customFormat="1" ht="36" hidden="1" customHeight="1" spans="1:7">
      <c r="A157" s="438">
        <v>2012850</v>
      </c>
      <c r="B157" s="440" t="s">
        <v>143</v>
      </c>
      <c r="C157" s="205"/>
      <c r="D157" s="205">
        <v>0</v>
      </c>
      <c r="E157" s="439">
        <f t="shared" si="6"/>
        <v>0</v>
      </c>
      <c r="F157" s="258" t="str">
        <f t="shared" si="7"/>
        <v>否</v>
      </c>
      <c r="G157" s="160" t="str">
        <f t="shared" si="8"/>
        <v>项</v>
      </c>
    </row>
    <row r="158" s="160" customFormat="1" ht="36" hidden="1" customHeight="1" spans="1:7">
      <c r="A158" s="438">
        <v>2012899</v>
      </c>
      <c r="B158" s="440" t="s">
        <v>223</v>
      </c>
      <c r="C158" s="205"/>
      <c r="D158" s="205">
        <v>0</v>
      </c>
      <c r="E158" s="439">
        <f t="shared" si="6"/>
        <v>0</v>
      </c>
      <c r="F158" s="258" t="str">
        <f t="shared" si="7"/>
        <v>否</v>
      </c>
      <c r="G158" s="160" t="str">
        <f t="shared" si="8"/>
        <v>项</v>
      </c>
    </row>
    <row r="159" s="162" customFormat="1" ht="36" customHeight="1" spans="1:7">
      <c r="A159" s="438">
        <v>20129</v>
      </c>
      <c r="B159" s="296" t="s">
        <v>224</v>
      </c>
      <c r="C159" s="205">
        <f>SUM(C160:C165)</f>
        <v>1344</v>
      </c>
      <c r="D159" s="205">
        <f>((((SUM(D160:D165))+0)+0)+0)+0</f>
        <v>1114</v>
      </c>
      <c r="E159" s="439">
        <f t="shared" si="6"/>
        <v>-0.171</v>
      </c>
      <c r="F159" s="258" t="str">
        <f t="shared" si="7"/>
        <v>是</v>
      </c>
      <c r="G159" s="160" t="str">
        <f t="shared" si="8"/>
        <v>款</v>
      </c>
    </row>
    <row r="160" s="162" customFormat="1" ht="36" customHeight="1" spans="1:7">
      <c r="A160" s="438">
        <v>2012901</v>
      </c>
      <c r="B160" s="440" t="s">
        <v>134</v>
      </c>
      <c r="C160" s="205">
        <v>682</v>
      </c>
      <c r="D160" s="205">
        <v>663</v>
      </c>
      <c r="E160" s="439">
        <f t="shared" si="6"/>
        <v>-0.028</v>
      </c>
      <c r="F160" s="258" t="str">
        <f t="shared" si="7"/>
        <v>是</v>
      </c>
      <c r="G160" s="160" t="str">
        <f t="shared" si="8"/>
        <v>项</v>
      </c>
    </row>
    <row r="161" s="162" customFormat="1" ht="36" customHeight="1" spans="1:7">
      <c r="A161" s="438">
        <v>2012902</v>
      </c>
      <c r="B161" s="440" t="s">
        <v>135</v>
      </c>
      <c r="C161" s="205">
        <v>418</v>
      </c>
      <c r="D161" s="205">
        <v>330</v>
      </c>
      <c r="E161" s="439">
        <f t="shared" si="6"/>
        <v>-0.211</v>
      </c>
      <c r="F161" s="258" t="str">
        <f t="shared" si="7"/>
        <v>是</v>
      </c>
      <c r="G161" s="160" t="str">
        <f t="shared" si="8"/>
        <v>项</v>
      </c>
    </row>
    <row r="162" s="160" customFormat="1" ht="36" hidden="1" customHeight="1" spans="1:7">
      <c r="A162" s="438">
        <v>2012903</v>
      </c>
      <c r="B162" s="440" t="s">
        <v>136</v>
      </c>
      <c r="C162" s="205"/>
      <c r="D162" s="205">
        <v>0</v>
      </c>
      <c r="E162" s="439">
        <f t="shared" si="6"/>
        <v>0</v>
      </c>
      <c r="F162" s="258" t="str">
        <f t="shared" si="7"/>
        <v>否</v>
      </c>
      <c r="G162" s="160" t="str">
        <f t="shared" si="8"/>
        <v>项</v>
      </c>
    </row>
    <row r="163" s="160" customFormat="1" ht="36" hidden="1" customHeight="1" spans="1:7">
      <c r="A163" s="443">
        <v>2012906</v>
      </c>
      <c r="B163" s="440" t="s">
        <v>225</v>
      </c>
      <c r="C163" s="205"/>
      <c r="D163" s="205">
        <v>0</v>
      </c>
      <c r="E163" s="439">
        <f t="shared" si="6"/>
        <v>0</v>
      </c>
      <c r="F163" s="258" t="str">
        <f t="shared" si="7"/>
        <v>否</v>
      </c>
      <c r="G163" s="160" t="str">
        <f t="shared" si="8"/>
        <v>项</v>
      </c>
    </row>
    <row r="164" s="162" customFormat="1" ht="36" customHeight="1" spans="1:7">
      <c r="A164" s="438">
        <v>2012950</v>
      </c>
      <c r="B164" s="440" t="s">
        <v>143</v>
      </c>
      <c r="C164" s="205">
        <v>117</v>
      </c>
      <c r="D164" s="205">
        <v>116</v>
      </c>
      <c r="E164" s="439">
        <f t="shared" si="6"/>
        <v>-0.009</v>
      </c>
      <c r="F164" s="258" t="str">
        <f t="shared" si="7"/>
        <v>是</v>
      </c>
      <c r="G164" s="160" t="str">
        <f t="shared" si="8"/>
        <v>项</v>
      </c>
    </row>
    <row r="165" s="162" customFormat="1" ht="36" customHeight="1" spans="1:7">
      <c r="A165" s="438">
        <v>2012999</v>
      </c>
      <c r="B165" s="440" t="s">
        <v>226</v>
      </c>
      <c r="C165" s="205">
        <v>127</v>
      </c>
      <c r="D165" s="205">
        <v>5</v>
      </c>
      <c r="E165" s="439">
        <f t="shared" si="6"/>
        <v>-0.961</v>
      </c>
      <c r="F165" s="258" t="str">
        <f t="shared" si="7"/>
        <v>是</v>
      </c>
      <c r="G165" s="160" t="str">
        <f t="shared" si="8"/>
        <v>项</v>
      </c>
    </row>
    <row r="166" s="162" customFormat="1" ht="36" customHeight="1" spans="1:7">
      <c r="A166" s="438">
        <v>20131</v>
      </c>
      <c r="B166" s="296" t="s">
        <v>227</v>
      </c>
      <c r="C166" s="205">
        <f>SUM(C167:C172)</f>
        <v>5804</v>
      </c>
      <c r="D166" s="205">
        <f>((((SUM(D167:D172))+0)+0)+0)+0</f>
        <v>5148</v>
      </c>
      <c r="E166" s="439">
        <f t="shared" si="6"/>
        <v>-0.113</v>
      </c>
      <c r="F166" s="258" t="str">
        <f t="shared" si="7"/>
        <v>是</v>
      </c>
      <c r="G166" s="160" t="str">
        <f t="shared" si="8"/>
        <v>款</v>
      </c>
    </row>
    <row r="167" s="162" customFormat="1" ht="36" customHeight="1" spans="1:7">
      <c r="A167" s="438">
        <v>2013101</v>
      </c>
      <c r="B167" s="440" t="s">
        <v>134</v>
      </c>
      <c r="C167" s="205">
        <v>3450</v>
      </c>
      <c r="D167" s="205">
        <v>3177</v>
      </c>
      <c r="E167" s="439">
        <f t="shared" si="6"/>
        <v>-0.079</v>
      </c>
      <c r="F167" s="258" t="str">
        <f t="shared" si="7"/>
        <v>是</v>
      </c>
      <c r="G167" s="160" t="str">
        <f t="shared" si="8"/>
        <v>项</v>
      </c>
    </row>
    <row r="168" s="162" customFormat="1" ht="36" customHeight="1" spans="1:7">
      <c r="A168" s="438">
        <v>2013102</v>
      </c>
      <c r="B168" s="440" t="s">
        <v>135</v>
      </c>
      <c r="C168" s="205">
        <v>1525</v>
      </c>
      <c r="D168" s="205">
        <v>1077</v>
      </c>
      <c r="E168" s="439">
        <f t="shared" si="6"/>
        <v>-0.294</v>
      </c>
      <c r="F168" s="258" t="str">
        <f t="shared" si="7"/>
        <v>是</v>
      </c>
      <c r="G168" s="160" t="str">
        <f t="shared" si="8"/>
        <v>项</v>
      </c>
    </row>
    <row r="169" s="160" customFormat="1" ht="36" hidden="1" customHeight="1" spans="1:7">
      <c r="A169" s="438">
        <v>2013103</v>
      </c>
      <c r="B169" s="440" t="s">
        <v>136</v>
      </c>
      <c r="C169" s="205"/>
      <c r="D169" s="205">
        <v>0</v>
      </c>
      <c r="E169" s="439">
        <f t="shared" si="6"/>
        <v>0</v>
      </c>
      <c r="F169" s="258" t="str">
        <f t="shared" si="7"/>
        <v>否</v>
      </c>
      <c r="G169" s="160" t="str">
        <f t="shared" si="8"/>
        <v>项</v>
      </c>
    </row>
    <row r="170" s="162" customFormat="1" ht="36" customHeight="1" spans="1:7">
      <c r="A170" s="438">
        <v>2013105</v>
      </c>
      <c r="B170" s="440" t="s">
        <v>228</v>
      </c>
      <c r="C170" s="205">
        <v>413</v>
      </c>
      <c r="D170" s="205">
        <v>500</v>
      </c>
      <c r="E170" s="439">
        <f t="shared" si="6"/>
        <v>0.211</v>
      </c>
      <c r="F170" s="258" t="str">
        <f t="shared" si="7"/>
        <v>是</v>
      </c>
      <c r="G170" s="160" t="str">
        <f t="shared" si="8"/>
        <v>项</v>
      </c>
    </row>
    <row r="171" s="162" customFormat="1" ht="36" customHeight="1" spans="1:7">
      <c r="A171" s="438">
        <v>2013150</v>
      </c>
      <c r="B171" s="440" t="s">
        <v>143</v>
      </c>
      <c r="C171" s="205">
        <v>416</v>
      </c>
      <c r="D171" s="205">
        <v>390</v>
      </c>
      <c r="E171" s="439">
        <f t="shared" si="6"/>
        <v>-0.063</v>
      </c>
      <c r="F171" s="258" t="str">
        <f t="shared" si="7"/>
        <v>是</v>
      </c>
      <c r="G171" s="160" t="str">
        <f t="shared" si="8"/>
        <v>项</v>
      </c>
    </row>
    <row r="172" s="162" customFormat="1" ht="36" customHeight="1" spans="1:7">
      <c r="A172" s="438">
        <v>2013199</v>
      </c>
      <c r="B172" s="440" t="s">
        <v>229</v>
      </c>
      <c r="C172" s="205"/>
      <c r="D172" s="205">
        <v>4</v>
      </c>
      <c r="E172" s="439">
        <f t="shared" si="6"/>
        <v>0</v>
      </c>
      <c r="F172" s="258" t="str">
        <f t="shared" si="7"/>
        <v>是</v>
      </c>
      <c r="G172" s="160" t="str">
        <f t="shared" si="8"/>
        <v>项</v>
      </c>
    </row>
    <row r="173" s="162" customFormat="1" ht="36" customHeight="1" spans="1:7">
      <c r="A173" s="438">
        <v>20132</v>
      </c>
      <c r="B173" s="296" t="s">
        <v>230</v>
      </c>
      <c r="C173" s="205">
        <f>SUM(C174:C179)</f>
        <v>3115</v>
      </c>
      <c r="D173" s="205">
        <f>((((SUM(D174:D179))+0)+0)+0)+0</f>
        <v>2701</v>
      </c>
      <c r="E173" s="439">
        <f t="shared" si="6"/>
        <v>-0.133</v>
      </c>
      <c r="F173" s="258" t="str">
        <f t="shared" si="7"/>
        <v>是</v>
      </c>
      <c r="G173" s="160" t="str">
        <f t="shared" si="8"/>
        <v>款</v>
      </c>
    </row>
    <row r="174" s="162" customFormat="1" ht="36" customHeight="1" spans="1:7">
      <c r="A174" s="438">
        <v>2013201</v>
      </c>
      <c r="B174" s="440" t="s">
        <v>134</v>
      </c>
      <c r="C174" s="205">
        <v>929</v>
      </c>
      <c r="D174" s="205">
        <v>838</v>
      </c>
      <c r="E174" s="439">
        <f t="shared" si="6"/>
        <v>-0.098</v>
      </c>
      <c r="F174" s="258" t="str">
        <f t="shared" si="7"/>
        <v>是</v>
      </c>
      <c r="G174" s="160" t="str">
        <f t="shared" si="8"/>
        <v>项</v>
      </c>
    </row>
    <row r="175" s="162" customFormat="1" ht="36" customHeight="1" spans="1:7">
      <c r="A175" s="438">
        <v>2013202</v>
      </c>
      <c r="B175" s="440" t="s">
        <v>135</v>
      </c>
      <c r="C175" s="205">
        <v>2175</v>
      </c>
      <c r="D175" s="205">
        <v>1852</v>
      </c>
      <c r="E175" s="439">
        <f t="shared" si="6"/>
        <v>-0.149</v>
      </c>
      <c r="F175" s="258" t="str">
        <f t="shared" si="7"/>
        <v>是</v>
      </c>
      <c r="G175" s="160" t="str">
        <f t="shared" si="8"/>
        <v>项</v>
      </c>
    </row>
    <row r="176" s="160" customFormat="1" ht="36" hidden="1" customHeight="1" spans="1:7">
      <c r="A176" s="438">
        <v>2013203</v>
      </c>
      <c r="B176" s="440" t="s">
        <v>136</v>
      </c>
      <c r="C176" s="205"/>
      <c r="D176" s="205">
        <v>0</v>
      </c>
      <c r="E176" s="439">
        <f t="shared" si="6"/>
        <v>0</v>
      </c>
      <c r="F176" s="258" t="str">
        <f t="shared" si="7"/>
        <v>否</v>
      </c>
      <c r="G176" s="160" t="str">
        <f t="shared" si="8"/>
        <v>项</v>
      </c>
    </row>
    <row r="177" s="160" customFormat="1" ht="36" hidden="1" customHeight="1" spans="1:7">
      <c r="A177" s="438">
        <v>2013204</v>
      </c>
      <c r="B177" s="440" t="s">
        <v>231</v>
      </c>
      <c r="C177" s="205"/>
      <c r="D177" s="205">
        <v>0</v>
      </c>
      <c r="E177" s="439">
        <f t="shared" si="6"/>
        <v>0</v>
      </c>
      <c r="F177" s="258" t="str">
        <f t="shared" si="7"/>
        <v>否</v>
      </c>
      <c r="G177" s="160" t="str">
        <f t="shared" si="8"/>
        <v>项</v>
      </c>
    </row>
    <row r="178" s="162" customFormat="1" ht="36" customHeight="1" spans="1:7">
      <c r="A178" s="438">
        <v>2013250</v>
      </c>
      <c r="B178" s="440" t="s">
        <v>143</v>
      </c>
      <c r="C178" s="205">
        <v>11</v>
      </c>
      <c r="D178" s="205">
        <v>11</v>
      </c>
      <c r="E178" s="439">
        <f t="shared" si="6"/>
        <v>0</v>
      </c>
      <c r="F178" s="258" t="str">
        <f t="shared" si="7"/>
        <v>是</v>
      </c>
      <c r="G178" s="160" t="str">
        <f t="shared" si="8"/>
        <v>项</v>
      </c>
    </row>
    <row r="179" s="160" customFormat="1" ht="36" hidden="1" customHeight="1" spans="1:7">
      <c r="A179" s="438">
        <v>2013299</v>
      </c>
      <c r="B179" s="440" t="s">
        <v>232</v>
      </c>
      <c r="C179" s="205"/>
      <c r="D179" s="205">
        <v>0</v>
      </c>
      <c r="E179" s="439">
        <f t="shared" si="6"/>
        <v>0</v>
      </c>
      <c r="F179" s="258" t="str">
        <f t="shared" si="7"/>
        <v>否</v>
      </c>
      <c r="G179" s="160" t="str">
        <f t="shared" si="8"/>
        <v>项</v>
      </c>
    </row>
    <row r="180" s="162" customFormat="1" ht="36" customHeight="1" spans="1:7">
      <c r="A180" s="438">
        <v>20133</v>
      </c>
      <c r="B180" s="296" t="s">
        <v>233</v>
      </c>
      <c r="C180" s="205">
        <f>SUM(C181:C186)</f>
        <v>1407</v>
      </c>
      <c r="D180" s="205">
        <f>((((SUM(D181:D186))+0)+0)+0)+0</f>
        <v>1032</v>
      </c>
      <c r="E180" s="439">
        <f t="shared" si="6"/>
        <v>-0.267</v>
      </c>
      <c r="F180" s="258" t="str">
        <f t="shared" si="7"/>
        <v>是</v>
      </c>
      <c r="G180" s="160" t="str">
        <f t="shared" si="8"/>
        <v>款</v>
      </c>
    </row>
    <row r="181" s="162" customFormat="1" ht="36" customHeight="1" spans="1:7">
      <c r="A181" s="438">
        <v>2013301</v>
      </c>
      <c r="B181" s="440" t="s">
        <v>134</v>
      </c>
      <c r="C181" s="205">
        <v>701</v>
      </c>
      <c r="D181" s="205">
        <v>641</v>
      </c>
      <c r="E181" s="439">
        <f t="shared" si="6"/>
        <v>-0.086</v>
      </c>
      <c r="F181" s="258" t="str">
        <f t="shared" si="7"/>
        <v>是</v>
      </c>
      <c r="G181" s="160" t="str">
        <f t="shared" si="8"/>
        <v>项</v>
      </c>
    </row>
    <row r="182" s="162" customFormat="1" ht="36" customHeight="1" spans="1:7">
      <c r="A182" s="438">
        <v>2013302</v>
      </c>
      <c r="B182" s="440" t="s">
        <v>135</v>
      </c>
      <c r="C182" s="205">
        <v>474</v>
      </c>
      <c r="D182" s="205">
        <v>200</v>
      </c>
      <c r="E182" s="439">
        <f t="shared" si="6"/>
        <v>-0.578</v>
      </c>
      <c r="F182" s="258" t="str">
        <f t="shared" si="7"/>
        <v>是</v>
      </c>
      <c r="G182" s="160" t="str">
        <f t="shared" si="8"/>
        <v>项</v>
      </c>
    </row>
    <row r="183" s="160" customFormat="1" ht="36" hidden="1" customHeight="1" spans="1:7">
      <c r="A183" s="438">
        <v>2013303</v>
      </c>
      <c r="B183" s="440" t="s">
        <v>136</v>
      </c>
      <c r="C183" s="205"/>
      <c r="D183" s="205">
        <v>0</v>
      </c>
      <c r="E183" s="439">
        <f t="shared" si="6"/>
        <v>0</v>
      </c>
      <c r="F183" s="258" t="str">
        <f t="shared" si="7"/>
        <v>否</v>
      </c>
      <c r="G183" s="160" t="str">
        <f t="shared" si="8"/>
        <v>项</v>
      </c>
    </row>
    <row r="184" s="162" customFormat="1" ht="36" customHeight="1" spans="1:7">
      <c r="A184" s="438">
        <v>2013304</v>
      </c>
      <c r="B184" s="440" t="s">
        <v>234</v>
      </c>
      <c r="C184" s="205"/>
      <c r="D184" s="205">
        <v>4</v>
      </c>
      <c r="E184" s="439">
        <f t="shared" si="6"/>
        <v>0</v>
      </c>
      <c r="F184" s="258" t="str">
        <f t="shared" si="7"/>
        <v>是</v>
      </c>
      <c r="G184" s="160" t="str">
        <f t="shared" si="8"/>
        <v>项</v>
      </c>
    </row>
    <row r="185" s="162" customFormat="1" ht="36" customHeight="1" spans="1:7">
      <c r="A185" s="438">
        <v>2013350</v>
      </c>
      <c r="B185" s="440" t="s">
        <v>143</v>
      </c>
      <c r="C185" s="205">
        <v>182</v>
      </c>
      <c r="D185" s="205">
        <v>187</v>
      </c>
      <c r="E185" s="439">
        <f t="shared" si="6"/>
        <v>0.027</v>
      </c>
      <c r="F185" s="258" t="str">
        <f t="shared" si="7"/>
        <v>是</v>
      </c>
      <c r="G185" s="160" t="str">
        <f t="shared" si="8"/>
        <v>项</v>
      </c>
    </row>
    <row r="186" s="162" customFormat="1" ht="36" customHeight="1" spans="1:7">
      <c r="A186" s="438">
        <v>2013399</v>
      </c>
      <c r="B186" s="440" t="s">
        <v>235</v>
      </c>
      <c r="C186" s="205">
        <v>50</v>
      </c>
      <c r="D186" s="205">
        <v>0</v>
      </c>
      <c r="E186" s="439">
        <f t="shared" si="6"/>
        <v>-1</v>
      </c>
      <c r="F186" s="258" t="str">
        <f t="shared" si="7"/>
        <v>是</v>
      </c>
      <c r="G186" s="160" t="str">
        <f t="shared" si="8"/>
        <v>项</v>
      </c>
    </row>
    <row r="187" s="162" customFormat="1" ht="36" customHeight="1" spans="1:7">
      <c r="A187" s="438">
        <v>20134</v>
      </c>
      <c r="B187" s="296" t="s">
        <v>236</v>
      </c>
      <c r="C187" s="205">
        <f>SUM(C188:C194)</f>
        <v>1382</v>
      </c>
      <c r="D187" s="205">
        <f>((((SUM(D188:D194))+0)+0)+0)+0</f>
        <v>1151</v>
      </c>
      <c r="E187" s="439">
        <f t="shared" si="6"/>
        <v>-0.167</v>
      </c>
      <c r="F187" s="258" t="str">
        <f t="shared" si="7"/>
        <v>是</v>
      </c>
      <c r="G187" s="160" t="str">
        <f t="shared" si="8"/>
        <v>款</v>
      </c>
    </row>
    <row r="188" s="162" customFormat="1" ht="36" customHeight="1" spans="1:7">
      <c r="A188" s="438">
        <v>2013401</v>
      </c>
      <c r="B188" s="440" t="s">
        <v>134</v>
      </c>
      <c r="C188" s="205">
        <v>870</v>
      </c>
      <c r="D188" s="205">
        <v>731</v>
      </c>
      <c r="E188" s="439">
        <f t="shared" si="6"/>
        <v>-0.16</v>
      </c>
      <c r="F188" s="258" t="str">
        <f t="shared" si="7"/>
        <v>是</v>
      </c>
      <c r="G188" s="160" t="str">
        <f t="shared" si="8"/>
        <v>项</v>
      </c>
    </row>
    <row r="189" s="162" customFormat="1" ht="36" customHeight="1" spans="1:7">
      <c r="A189" s="438">
        <v>2013402</v>
      </c>
      <c r="B189" s="440" t="s">
        <v>135</v>
      </c>
      <c r="C189" s="205">
        <v>436</v>
      </c>
      <c r="D189" s="205">
        <v>386</v>
      </c>
      <c r="E189" s="439">
        <f t="shared" si="6"/>
        <v>-0.115</v>
      </c>
      <c r="F189" s="258" t="str">
        <f t="shared" si="7"/>
        <v>是</v>
      </c>
      <c r="G189" s="160" t="str">
        <f t="shared" si="8"/>
        <v>项</v>
      </c>
    </row>
    <row r="190" s="160" customFormat="1" ht="36" hidden="1" customHeight="1" spans="1:7">
      <c r="A190" s="438">
        <v>2013403</v>
      </c>
      <c r="B190" s="440" t="s">
        <v>136</v>
      </c>
      <c r="C190" s="205"/>
      <c r="D190" s="205">
        <v>0</v>
      </c>
      <c r="E190" s="439">
        <f t="shared" si="6"/>
        <v>0</v>
      </c>
      <c r="F190" s="258" t="str">
        <f t="shared" si="7"/>
        <v>否</v>
      </c>
      <c r="G190" s="160" t="str">
        <f t="shared" si="8"/>
        <v>项</v>
      </c>
    </row>
    <row r="191" s="162" customFormat="1" ht="36" customHeight="1" spans="1:7">
      <c r="A191" s="438">
        <v>2013404</v>
      </c>
      <c r="B191" s="440" t="s">
        <v>237</v>
      </c>
      <c r="C191" s="205">
        <v>60</v>
      </c>
      <c r="D191" s="205">
        <v>34</v>
      </c>
      <c r="E191" s="439">
        <f t="shared" si="6"/>
        <v>-0.433</v>
      </c>
      <c r="F191" s="258" t="str">
        <f t="shared" si="7"/>
        <v>是</v>
      </c>
      <c r="G191" s="160" t="str">
        <f t="shared" si="8"/>
        <v>项</v>
      </c>
    </row>
    <row r="192" s="160" customFormat="1" ht="36" hidden="1" customHeight="1" spans="1:7">
      <c r="A192" s="438">
        <v>2013405</v>
      </c>
      <c r="B192" s="440" t="s">
        <v>238</v>
      </c>
      <c r="C192" s="205"/>
      <c r="D192" s="205">
        <v>0</v>
      </c>
      <c r="E192" s="439">
        <f t="shared" si="6"/>
        <v>0</v>
      </c>
      <c r="F192" s="258" t="str">
        <f t="shared" si="7"/>
        <v>否</v>
      </c>
      <c r="G192" s="160" t="str">
        <f t="shared" si="8"/>
        <v>项</v>
      </c>
    </row>
    <row r="193" s="160" customFormat="1" ht="36" hidden="1" customHeight="1" spans="1:7">
      <c r="A193" s="438">
        <v>2013450</v>
      </c>
      <c r="B193" s="440" t="s">
        <v>143</v>
      </c>
      <c r="C193" s="205"/>
      <c r="D193" s="205">
        <v>0</v>
      </c>
      <c r="E193" s="439">
        <f t="shared" si="6"/>
        <v>0</v>
      </c>
      <c r="F193" s="258" t="str">
        <f t="shared" si="7"/>
        <v>否</v>
      </c>
      <c r="G193" s="160" t="str">
        <f t="shared" si="8"/>
        <v>项</v>
      </c>
    </row>
    <row r="194" s="162" customFormat="1" ht="36" customHeight="1" spans="1:7">
      <c r="A194" s="438">
        <v>2013499</v>
      </c>
      <c r="B194" s="440" t="s">
        <v>239</v>
      </c>
      <c r="C194" s="205">
        <v>16</v>
      </c>
      <c r="D194" s="205">
        <v>0</v>
      </c>
      <c r="E194" s="439">
        <f t="shared" si="6"/>
        <v>-1</v>
      </c>
      <c r="F194" s="258" t="str">
        <f t="shared" si="7"/>
        <v>是</v>
      </c>
      <c r="G194" s="160" t="str">
        <f t="shared" si="8"/>
        <v>项</v>
      </c>
    </row>
    <row r="195" s="162" customFormat="1" ht="36" customHeight="1" spans="1:7">
      <c r="A195" s="438">
        <v>20135</v>
      </c>
      <c r="B195" s="296" t="s">
        <v>240</v>
      </c>
      <c r="C195" s="444">
        <f>SUM(C196:C200)</f>
        <v>346</v>
      </c>
      <c r="D195" s="444">
        <f>((((SUM(D196:D200))+0)+0)+0)+0</f>
        <v>427</v>
      </c>
      <c r="E195" s="439">
        <f t="shared" si="6"/>
        <v>0.234</v>
      </c>
      <c r="F195" s="258" t="str">
        <f t="shared" si="7"/>
        <v>是</v>
      </c>
      <c r="G195" s="160" t="str">
        <f t="shared" si="8"/>
        <v>款</v>
      </c>
    </row>
    <row r="196" s="162" customFormat="1" ht="36" customHeight="1" spans="1:7">
      <c r="A196" s="438">
        <v>2013501</v>
      </c>
      <c r="B196" s="440" t="s">
        <v>134</v>
      </c>
      <c r="C196" s="205">
        <v>249</v>
      </c>
      <c r="D196" s="205">
        <v>242</v>
      </c>
      <c r="E196" s="439">
        <f t="shared" ref="E196:E259" si="9">IF(C196&lt;0,"",IFERROR(D196/C196-1,0))</f>
        <v>-0.028</v>
      </c>
      <c r="F196" s="258" t="str">
        <f t="shared" ref="F196:F259" si="10">IF(LEN(A196)=3,"是",IF(B196&lt;&gt;"",IF(SUM(C196:D196)&lt;&gt;0,"是","否"),"是"))</f>
        <v>是</v>
      </c>
      <c r="G196" s="160" t="str">
        <f t="shared" ref="G196:G259" si="11">IF(LEN(A196)=3,"类",IF(LEN(A196)=5,"款","项"))</f>
        <v>项</v>
      </c>
    </row>
    <row r="197" s="162" customFormat="1" ht="36" customHeight="1" spans="1:7">
      <c r="A197" s="438">
        <v>2013502</v>
      </c>
      <c r="B197" s="440" t="s">
        <v>135</v>
      </c>
      <c r="C197" s="205">
        <v>32</v>
      </c>
      <c r="D197" s="205">
        <v>130</v>
      </c>
      <c r="E197" s="439">
        <f t="shared" si="9"/>
        <v>3.063</v>
      </c>
      <c r="F197" s="258" t="str">
        <f t="shared" si="10"/>
        <v>是</v>
      </c>
      <c r="G197" s="160" t="str">
        <f t="shared" si="11"/>
        <v>项</v>
      </c>
    </row>
    <row r="198" s="160" customFormat="1" ht="36" hidden="1" customHeight="1" spans="1:7">
      <c r="A198" s="438">
        <v>2013503</v>
      </c>
      <c r="B198" s="440" t="s">
        <v>136</v>
      </c>
      <c r="C198" s="205"/>
      <c r="D198" s="205">
        <v>0</v>
      </c>
      <c r="E198" s="439">
        <f t="shared" si="9"/>
        <v>0</v>
      </c>
      <c r="F198" s="258" t="str">
        <f t="shared" si="10"/>
        <v>否</v>
      </c>
      <c r="G198" s="160" t="str">
        <f t="shared" si="11"/>
        <v>项</v>
      </c>
    </row>
    <row r="199" s="162" customFormat="1" ht="36" customHeight="1" spans="1:7">
      <c r="A199" s="438">
        <v>2013550</v>
      </c>
      <c r="B199" s="440" t="s">
        <v>143</v>
      </c>
      <c r="C199" s="205">
        <v>65</v>
      </c>
      <c r="D199" s="205">
        <v>55</v>
      </c>
      <c r="E199" s="439">
        <f t="shared" si="9"/>
        <v>-0.154</v>
      </c>
      <c r="F199" s="258" t="str">
        <f t="shared" si="10"/>
        <v>是</v>
      </c>
      <c r="G199" s="160" t="str">
        <f t="shared" si="11"/>
        <v>项</v>
      </c>
    </row>
    <row r="200" s="160" customFormat="1" ht="36" hidden="1" customHeight="1" spans="1:7">
      <c r="A200" s="438">
        <v>2013599</v>
      </c>
      <c r="B200" s="440" t="s">
        <v>241</v>
      </c>
      <c r="C200" s="205"/>
      <c r="D200" s="205">
        <v>0</v>
      </c>
      <c r="E200" s="439">
        <f t="shared" si="9"/>
        <v>0</v>
      </c>
      <c r="F200" s="258" t="str">
        <f t="shared" si="10"/>
        <v>否</v>
      </c>
      <c r="G200" s="160" t="str">
        <f t="shared" si="11"/>
        <v>项</v>
      </c>
    </row>
    <row r="201" s="162" customFormat="1" ht="36" customHeight="1" spans="1:7">
      <c r="A201" s="438">
        <v>20136</v>
      </c>
      <c r="B201" s="296" t="s">
        <v>242</v>
      </c>
      <c r="C201" s="205">
        <f>SUM(C202:C206)</f>
        <v>686</v>
      </c>
      <c r="D201" s="205">
        <f>((((SUM(D202:D206))+0)+0)+0)+0</f>
        <v>583</v>
      </c>
      <c r="E201" s="439">
        <f t="shared" si="9"/>
        <v>-0.15</v>
      </c>
      <c r="F201" s="258" t="str">
        <f t="shared" si="10"/>
        <v>是</v>
      </c>
      <c r="G201" s="160" t="str">
        <f t="shared" si="11"/>
        <v>款</v>
      </c>
    </row>
    <row r="202" s="162" customFormat="1" ht="36" customHeight="1" spans="1:7">
      <c r="A202" s="438">
        <v>2013601</v>
      </c>
      <c r="B202" s="440" t="s">
        <v>134</v>
      </c>
      <c r="C202" s="205">
        <v>523</v>
      </c>
      <c r="D202" s="205">
        <v>483</v>
      </c>
      <c r="E202" s="439">
        <f t="shared" si="9"/>
        <v>-0.076</v>
      </c>
      <c r="F202" s="258" t="str">
        <f t="shared" si="10"/>
        <v>是</v>
      </c>
      <c r="G202" s="160" t="str">
        <f t="shared" si="11"/>
        <v>项</v>
      </c>
    </row>
    <row r="203" s="162" customFormat="1" ht="36" customHeight="1" spans="1:7">
      <c r="A203" s="438">
        <v>2013602</v>
      </c>
      <c r="B203" s="440" t="s">
        <v>135</v>
      </c>
      <c r="C203" s="205">
        <v>158</v>
      </c>
      <c r="D203" s="205">
        <v>100</v>
      </c>
      <c r="E203" s="439">
        <f t="shared" si="9"/>
        <v>-0.367</v>
      </c>
      <c r="F203" s="258" t="str">
        <f t="shared" si="10"/>
        <v>是</v>
      </c>
      <c r="G203" s="160" t="str">
        <f t="shared" si="11"/>
        <v>项</v>
      </c>
    </row>
    <row r="204" s="160" customFormat="1" ht="36" hidden="1" customHeight="1" spans="1:7">
      <c r="A204" s="438">
        <v>2013603</v>
      </c>
      <c r="B204" s="440" t="s">
        <v>136</v>
      </c>
      <c r="C204" s="205"/>
      <c r="D204" s="205">
        <v>0</v>
      </c>
      <c r="E204" s="439">
        <f t="shared" si="9"/>
        <v>0</v>
      </c>
      <c r="F204" s="258" t="str">
        <f t="shared" si="10"/>
        <v>否</v>
      </c>
      <c r="G204" s="160" t="str">
        <f t="shared" si="11"/>
        <v>项</v>
      </c>
    </row>
    <row r="205" s="160" customFormat="1" ht="36" hidden="1" customHeight="1" spans="1:7">
      <c r="A205" s="438">
        <v>2013650</v>
      </c>
      <c r="B205" s="440" t="s">
        <v>143</v>
      </c>
      <c r="C205" s="205"/>
      <c r="D205" s="205">
        <v>0</v>
      </c>
      <c r="E205" s="439">
        <f t="shared" si="9"/>
        <v>0</v>
      </c>
      <c r="F205" s="258" t="str">
        <f t="shared" si="10"/>
        <v>否</v>
      </c>
      <c r="G205" s="160" t="str">
        <f t="shared" si="11"/>
        <v>项</v>
      </c>
    </row>
    <row r="206" s="162" customFormat="1" ht="36" customHeight="1" spans="1:7">
      <c r="A206" s="438">
        <v>2013699</v>
      </c>
      <c r="B206" s="440" t="s">
        <v>242</v>
      </c>
      <c r="C206" s="205">
        <v>5</v>
      </c>
      <c r="D206" s="205">
        <v>0</v>
      </c>
      <c r="E206" s="439">
        <f t="shared" si="9"/>
        <v>-1</v>
      </c>
      <c r="F206" s="258" t="str">
        <f t="shared" si="10"/>
        <v>是</v>
      </c>
      <c r="G206" s="160" t="str">
        <f t="shared" si="11"/>
        <v>项</v>
      </c>
    </row>
    <row r="207" s="162" customFormat="1" ht="36" customHeight="1" spans="1:7">
      <c r="A207" s="438">
        <v>20137</v>
      </c>
      <c r="B207" s="296" t="s">
        <v>243</v>
      </c>
      <c r="C207" s="205">
        <f>SUM(C208:C213)</f>
        <v>685</v>
      </c>
      <c r="D207" s="205">
        <f>((((SUM(D208:D213))+0)+0)+0)+0</f>
        <v>656</v>
      </c>
      <c r="E207" s="439">
        <f t="shared" si="9"/>
        <v>-0.042</v>
      </c>
      <c r="F207" s="258" t="str">
        <f t="shared" si="10"/>
        <v>是</v>
      </c>
      <c r="G207" s="160" t="str">
        <f t="shared" si="11"/>
        <v>款</v>
      </c>
    </row>
    <row r="208" s="162" customFormat="1" ht="36" customHeight="1" spans="1:7">
      <c r="A208" s="438">
        <v>2013701</v>
      </c>
      <c r="B208" s="440" t="s">
        <v>134</v>
      </c>
      <c r="C208" s="205">
        <v>218</v>
      </c>
      <c r="D208" s="205">
        <v>208</v>
      </c>
      <c r="E208" s="439">
        <f t="shared" si="9"/>
        <v>-0.046</v>
      </c>
      <c r="F208" s="258" t="str">
        <f t="shared" si="10"/>
        <v>是</v>
      </c>
      <c r="G208" s="160" t="str">
        <f t="shared" si="11"/>
        <v>项</v>
      </c>
    </row>
    <row r="209" s="162" customFormat="1" ht="36" customHeight="1" spans="1:7">
      <c r="A209" s="438">
        <v>2013702</v>
      </c>
      <c r="B209" s="440" t="s">
        <v>135</v>
      </c>
      <c r="C209" s="205">
        <v>88</v>
      </c>
      <c r="D209" s="205">
        <v>77</v>
      </c>
      <c r="E209" s="439">
        <f t="shared" si="9"/>
        <v>-0.125</v>
      </c>
      <c r="F209" s="258" t="str">
        <f t="shared" si="10"/>
        <v>是</v>
      </c>
      <c r="G209" s="160" t="str">
        <f t="shared" si="11"/>
        <v>项</v>
      </c>
    </row>
    <row r="210" s="160" customFormat="1" ht="36" hidden="1" customHeight="1" spans="1:7">
      <c r="A210" s="438">
        <v>2013703</v>
      </c>
      <c r="B210" s="440" t="s">
        <v>136</v>
      </c>
      <c r="C210" s="205"/>
      <c r="D210" s="205">
        <v>0</v>
      </c>
      <c r="E210" s="439">
        <f t="shared" si="9"/>
        <v>0</v>
      </c>
      <c r="F210" s="258" t="str">
        <f t="shared" si="10"/>
        <v>否</v>
      </c>
      <c r="G210" s="160" t="str">
        <f t="shared" si="11"/>
        <v>项</v>
      </c>
    </row>
    <row r="211" s="162" customFormat="1" ht="36" customHeight="1" spans="1:7">
      <c r="A211" s="438">
        <v>2013704</v>
      </c>
      <c r="B211" s="440" t="s">
        <v>244</v>
      </c>
      <c r="C211" s="205">
        <v>56</v>
      </c>
      <c r="D211" s="205">
        <v>56</v>
      </c>
      <c r="E211" s="439">
        <f t="shared" si="9"/>
        <v>0</v>
      </c>
      <c r="F211" s="258" t="str">
        <f t="shared" si="10"/>
        <v>是</v>
      </c>
      <c r="G211" s="160" t="str">
        <f t="shared" si="11"/>
        <v>项</v>
      </c>
    </row>
    <row r="212" s="162" customFormat="1" ht="36" customHeight="1" spans="1:7">
      <c r="A212" s="438">
        <v>2013750</v>
      </c>
      <c r="B212" s="440" t="s">
        <v>143</v>
      </c>
      <c r="C212" s="205">
        <v>323</v>
      </c>
      <c r="D212" s="205">
        <v>315</v>
      </c>
      <c r="E212" s="439">
        <f t="shared" si="9"/>
        <v>-0.025</v>
      </c>
      <c r="F212" s="258" t="str">
        <f t="shared" si="10"/>
        <v>是</v>
      </c>
      <c r="G212" s="160" t="str">
        <f t="shared" si="11"/>
        <v>项</v>
      </c>
    </row>
    <row r="213" s="160" customFormat="1" ht="36" hidden="1" customHeight="1" spans="1:7">
      <c r="A213" s="438">
        <v>2013799</v>
      </c>
      <c r="B213" s="440" t="s">
        <v>245</v>
      </c>
      <c r="C213" s="205"/>
      <c r="D213" s="205">
        <v>0</v>
      </c>
      <c r="E213" s="439">
        <f t="shared" si="9"/>
        <v>0</v>
      </c>
      <c r="F213" s="258" t="str">
        <f t="shared" si="10"/>
        <v>否</v>
      </c>
      <c r="G213" s="160" t="str">
        <f t="shared" si="11"/>
        <v>项</v>
      </c>
    </row>
    <row r="214" s="162" customFormat="1" ht="36" customHeight="1" spans="1:7">
      <c r="A214" s="438">
        <v>20138</v>
      </c>
      <c r="B214" s="296" t="s">
        <v>246</v>
      </c>
      <c r="C214" s="205">
        <f>SUM(C215:C228)</f>
        <v>5765</v>
      </c>
      <c r="D214" s="205">
        <f>((((SUM(D215:D228))+0)+0)+0)+0</f>
        <v>5135</v>
      </c>
      <c r="E214" s="439">
        <f t="shared" si="9"/>
        <v>-0.109</v>
      </c>
      <c r="F214" s="258" t="str">
        <f t="shared" si="10"/>
        <v>是</v>
      </c>
      <c r="G214" s="160" t="str">
        <f t="shared" si="11"/>
        <v>款</v>
      </c>
    </row>
    <row r="215" s="162" customFormat="1" ht="36" customHeight="1" spans="1:7">
      <c r="A215" s="438">
        <v>2013801</v>
      </c>
      <c r="B215" s="440" t="s">
        <v>134</v>
      </c>
      <c r="C215" s="205">
        <v>2077</v>
      </c>
      <c r="D215" s="205">
        <v>1861</v>
      </c>
      <c r="E215" s="439">
        <f t="shared" si="9"/>
        <v>-0.104</v>
      </c>
      <c r="F215" s="258" t="str">
        <f t="shared" si="10"/>
        <v>是</v>
      </c>
      <c r="G215" s="160" t="str">
        <f t="shared" si="11"/>
        <v>项</v>
      </c>
    </row>
    <row r="216" s="160" customFormat="1" ht="36" hidden="1" customHeight="1" spans="1:7">
      <c r="A216" s="438">
        <v>2013802</v>
      </c>
      <c r="B216" s="440" t="s">
        <v>135</v>
      </c>
      <c r="C216" s="205"/>
      <c r="D216" s="205">
        <v>0</v>
      </c>
      <c r="E216" s="439">
        <f t="shared" si="9"/>
        <v>0</v>
      </c>
      <c r="F216" s="258" t="str">
        <f t="shared" si="10"/>
        <v>否</v>
      </c>
      <c r="G216" s="160" t="str">
        <f t="shared" si="11"/>
        <v>项</v>
      </c>
    </row>
    <row r="217" s="162" customFormat="1" ht="36" customHeight="1" spans="1:7">
      <c r="A217" s="438">
        <v>2013803</v>
      </c>
      <c r="B217" s="440" t="s">
        <v>136</v>
      </c>
      <c r="C217" s="205"/>
      <c r="D217" s="205">
        <v>7</v>
      </c>
      <c r="E217" s="439">
        <f t="shared" si="9"/>
        <v>0</v>
      </c>
      <c r="F217" s="258" t="str">
        <f t="shared" si="10"/>
        <v>是</v>
      </c>
      <c r="G217" s="160" t="str">
        <f t="shared" si="11"/>
        <v>项</v>
      </c>
    </row>
    <row r="218" s="162" customFormat="1" ht="36" customHeight="1" spans="1:7">
      <c r="A218" s="438">
        <v>2013804</v>
      </c>
      <c r="B218" s="440" t="s">
        <v>247</v>
      </c>
      <c r="C218" s="205">
        <v>38</v>
      </c>
      <c r="D218" s="205">
        <v>7</v>
      </c>
      <c r="E218" s="439">
        <f t="shared" si="9"/>
        <v>-0.816</v>
      </c>
      <c r="F218" s="258" t="str">
        <f t="shared" si="10"/>
        <v>是</v>
      </c>
      <c r="G218" s="160" t="str">
        <f t="shared" si="11"/>
        <v>项</v>
      </c>
    </row>
    <row r="219" s="162" customFormat="1" ht="36" customHeight="1" spans="1:7">
      <c r="A219" s="438">
        <v>2013805</v>
      </c>
      <c r="B219" s="440" t="s">
        <v>248</v>
      </c>
      <c r="C219" s="205">
        <v>73</v>
      </c>
      <c r="D219" s="205">
        <v>83</v>
      </c>
      <c r="E219" s="439">
        <f t="shared" si="9"/>
        <v>0.137</v>
      </c>
      <c r="F219" s="258" t="str">
        <f t="shared" si="10"/>
        <v>是</v>
      </c>
      <c r="G219" s="160" t="str">
        <f t="shared" si="11"/>
        <v>项</v>
      </c>
    </row>
    <row r="220" s="162" customFormat="1" ht="36" customHeight="1" spans="1:7">
      <c r="A220" s="438">
        <v>2013808</v>
      </c>
      <c r="B220" s="440" t="s">
        <v>174</v>
      </c>
      <c r="C220" s="205">
        <v>62</v>
      </c>
      <c r="D220" s="205">
        <v>56</v>
      </c>
      <c r="E220" s="439">
        <f t="shared" si="9"/>
        <v>-0.097</v>
      </c>
      <c r="F220" s="258" t="str">
        <f t="shared" si="10"/>
        <v>是</v>
      </c>
      <c r="G220" s="160" t="str">
        <f t="shared" si="11"/>
        <v>项</v>
      </c>
    </row>
    <row r="221" s="162" customFormat="1" ht="36" customHeight="1" spans="1:7">
      <c r="A221" s="438">
        <v>2013810</v>
      </c>
      <c r="B221" s="440" t="s">
        <v>249</v>
      </c>
      <c r="C221" s="205">
        <v>636</v>
      </c>
      <c r="D221" s="205">
        <v>485</v>
      </c>
      <c r="E221" s="439">
        <f t="shared" si="9"/>
        <v>-0.237</v>
      </c>
      <c r="F221" s="258" t="str">
        <f t="shared" si="10"/>
        <v>是</v>
      </c>
      <c r="G221" s="160" t="str">
        <f t="shared" si="11"/>
        <v>项</v>
      </c>
    </row>
    <row r="222" s="162" customFormat="1" ht="36" customHeight="1" spans="1:7">
      <c r="A222" s="438">
        <v>2013812</v>
      </c>
      <c r="B222" s="440" t="s">
        <v>250</v>
      </c>
      <c r="C222" s="205">
        <v>22</v>
      </c>
      <c r="D222" s="205">
        <v>27</v>
      </c>
      <c r="E222" s="439">
        <f t="shared" si="9"/>
        <v>0.227</v>
      </c>
      <c r="F222" s="258" t="str">
        <f t="shared" si="10"/>
        <v>是</v>
      </c>
      <c r="G222" s="160" t="str">
        <f t="shared" si="11"/>
        <v>项</v>
      </c>
    </row>
    <row r="223" s="160" customFormat="1" ht="36" hidden="1" customHeight="1" spans="1:7">
      <c r="A223" s="438">
        <v>2013813</v>
      </c>
      <c r="B223" s="440" t="s">
        <v>251</v>
      </c>
      <c r="C223" s="205"/>
      <c r="D223" s="205">
        <v>0</v>
      </c>
      <c r="E223" s="439">
        <f t="shared" si="9"/>
        <v>0</v>
      </c>
      <c r="F223" s="258" t="str">
        <f t="shared" si="10"/>
        <v>否</v>
      </c>
      <c r="G223" s="160" t="str">
        <f t="shared" si="11"/>
        <v>项</v>
      </c>
    </row>
    <row r="224" s="160" customFormat="1" ht="36" hidden="1" customHeight="1" spans="1:7">
      <c r="A224" s="438">
        <v>2013814</v>
      </c>
      <c r="B224" s="440" t="s">
        <v>252</v>
      </c>
      <c r="C224" s="205"/>
      <c r="D224" s="205">
        <v>0</v>
      </c>
      <c r="E224" s="439">
        <f t="shared" si="9"/>
        <v>0</v>
      </c>
      <c r="F224" s="258" t="str">
        <f t="shared" si="10"/>
        <v>否</v>
      </c>
      <c r="G224" s="160" t="str">
        <f t="shared" si="11"/>
        <v>项</v>
      </c>
    </row>
    <row r="225" s="162" customFormat="1" ht="36" customHeight="1" spans="1:7">
      <c r="A225" s="438">
        <v>2013815</v>
      </c>
      <c r="B225" s="440" t="s">
        <v>253</v>
      </c>
      <c r="C225" s="205">
        <v>136</v>
      </c>
      <c r="D225" s="205">
        <v>140</v>
      </c>
      <c r="E225" s="439">
        <f t="shared" si="9"/>
        <v>0.029</v>
      </c>
      <c r="F225" s="258" t="str">
        <f t="shared" si="10"/>
        <v>是</v>
      </c>
      <c r="G225" s="160" t="str">
        <f t="shared" si="11"/>
        <v>项</v>
      </c>
    </row>
    <row r="226" s="162" customFormat="1" ht="36" customHeight="1" spans="1:7">
      <c r="A226" s="438">
        <v>2013816</v>
      </c>
      <c r="B226" s="440" t="s">
        <v>254</v>
      </c>
      <c r="C226" s="205">
        <v>751</v>
      </c>
      <c r="D226" s="205">
        <v>485</v>
      </c>
      <c r="E226" s="439">
        <f t="shared" si="9"/>
        <v>-0.354</v>
      </c>
      <c r="F226" s="258" t="str">
        <f t="shared" si="10"/>
        <v>是</v>
      </c>
      <c r="G226" s="160" t="str">
        <f t="shared" si="11"/>
        <v>项</v>
      </c>
    </row>
    <row r="227" s="162" customFormat="1" ht="36" customHeight="1" spans="1:7">
      <c r="A227" s="438">
        <v>2013850</v>
      </c>
      <c r="B227" s="440" t="s">
        <v>143</v>
      </c>
      <c r="C227" s="205">
        <v>1894</v>
      </c>
      <c r="D227" s="205">
        <v>1844</v>
      </c>
      <c r="E227" s="439">
        <f t="shared" si="9"/>
        <v>-0.026</v>
      </c>
      <c r="F227" s="258" t="str">
        <f t="shared" si="10"/>
        <v>是</v>
      </c>
      <c r="G227" s="160" t="str">
        <f t="shared" si="11"/>
        <v>项</v>
      </c>
    </row>
    <row r="228" s="162" customFormat="1" ht="36" customHeight="1" spans="1:7">
      <c r="A228" s="438">
        <v>2013899</v>
      </c>
      <c r="B228" s="440" t="s">
        <v>255</v>
      </c>
      <c r="C228" s="205">
        <v>76</v>
      </c>
      <c r="D228" s="205">
        <v>140</v>
      </c>
      <c r="E228" s="439">
        <f t="shared" si="9"/>
        <v>0.842</v>
      </c>
      <c r="F228" s="258" t="str">
        <f t="shared" si="10"/>
        <v>是</v>
      </c>
      <c r="G228" s="160" t="str">
        <f t="shared" si="11"/>
        <v>项</v>
      </c>
    </row>
    <row r="229" s="162" customFormat="1" ht="36" customHeight="1" spans="1:7">
      <c r="A229" s="438">
        <v>20139</v>
      </c>
      <c r="B229" s="296" t="s">
        <v>256</v>
      </c>
      <c r="C229" s="205">
        <f>SUM(C230:C235)</f>
        <v>130</v>
      </c>
      <c r="D229" s="205">
        <f>SUM(D230:D235)</f>
        <v>323</v>
      </c>
      <c r="E229" s="439">
        <f t="shared" si="9"/>
        <v>1.485</v>
      </c>
      <c r="F229" s="258" t="str">
        <f t="shared" si="10"/>
        <v>是</v>
      </c>
      <c r="G229" s="160" t="str">
        <f t="shared" si="11"/>
        <v>款</v>
      </c>
    </row>
    <row r="230" s="162" customFormat="1" ht="36" customHeight="1" spans="1:7">
      <c r="A230" s="438">
        <v>2013901</v>
      </c>
      <c r="B230" s="440" t="s">
        <v>134</v>
      </c>
      <c r="C230" s="205"/>
      <c r="D230" s="205">
        <v>196</v>
      </c>
      <c r="E230" s="439">
        <f t="shared" si="9"/>
        <v>0</v>
      </c>
      <c r="F230" s="258" t="str">
        <f t="shared" si="10"/>
        <v>是</v>
      </c>
      <c r="G230" s="160" t="str">
        <f t="shared" si="11"/>
        <v>项</v>
      </c>
    </row>
    <row r="231" s="162" customFormat="1" ht="36" customHeight="1" spans="1:7">
      <c r="A231" s="438">
        <v>2013902</v>
      </c>
      <c r="B231" s="440" t="s">
        <v>135</v>
      </c>
      <c r="C231" s="205">
        <v>130</v>
      </c>
      <c r="D231" s="205">
        <v>105</v>
      </c>
      <c r="E231" s="439">
        <f t="shared" si="9"/>
        <v>-0.192</v>
      </c>
      <c r="F231" s="258" t="str">
        <f t="shared" si="10"/>
        <v>是</v>
      </c>
      <c r="G231" s="160" t="str">
        <f t="shared" si="11"/>
        <v>项</v>
      </c>
    </row>
    <row r="232" s="160" customFormat="1" ht="36" hidden="1" customHeight="1" spans="1:7">
      <c r="A232" s="438">
        <v>2013903</v>
      </c>
      <c r="B232" s="440" t="s">
        <v>136</v>
      </c>
      <c r="C232" s="205"/>
      <c r="D232" s="205">
        <v>0</v>
      </c>
      <c r="E232" s="439">
        <f t="shared" si="9"/>
        <v>0</v>
      </c>
      <c r="F232" s="258" t="str">
        <f t="shared" si="10"/>
        <v>否</v>
      </c>
      <c r="G232" s="160" t="str">
        <f t="shared" si="11"/>
        <v>项</v>
      </c>
    </row>
    <row r="233" s="160" customFormat="1" ht="36" hidden="1" customHeight="1" spans="1:7">
      <c r="A233" s="438">
        <v>2013904</v>
      </c>
      <c r="B233" s="440" t="s">
        <v>228</v>
      </c>
      <c r="C233" s="205"/>
      <c r="D233" s="205">
        <v>0</v>
      </c>
      <c r="E233" s="439">
        <f t="shared" si="9"/>
        <v>0</v>
      </c>
      <c r="F233" s="258" t="str">
        <f t="shared" si="10"/>
        <v>否</v>
      </c>
      <c r="G233" s="160" t="str">
        <f t="shared" si="11"/>
        <v>项</v>
      </c>
    </row>
    <row r="234" s="162" customFormat="1" ht="36" customHeight="1" spans="1:7">
      <c r="A234" s="438">
        <v>2013950</v>
      </c>
      <c r="B234" s="440" t="s">
        <v>143</v>
      </c>
      <c r="C234" s="205"/>
      <c r="D234" s="205">
        <v>22</v>
      </c>
      <c r="E234" s="439">
        <f t="shared" si="9"/>
        <v>0</v>
      </c>
      <c r="F234" s="258" t="str">
        <f t="shared" si="10"/>
        <v>是</v>
      </c>
      <c r="G234" s="160" t="str">
        <f t="shared" si="11"/>
        <v>项</v>
      </c>
    </row>
    <row r="235" s="160" customFormat="1" ht="36" hidden="1" customHeight="1" spans="1:7">
      <c r="A235" s="438">
        <v>2013999</v>
      </c>
      <c r="B235" s="440" t="s">
        <v>257</v>
      </c>
      <c r="C235" s="205"/>
      <c r="D235" s="205">
        <v>0</v>
      </c>
      <c r="E235" s="439">
        <f t="shared" si="9"/>
        <v>0</v>
      </c>
      <c r="F235" s="258" t="str">
        <f t="shared" si="10"/>
        <v>否</v>
      </c>
      <c r="G235" s="160" t="str">
        <f t="shared" si="11"/>
        <v>项</v>
      </c>
    </row>
    <row r="236" s="162" customFormat="1" ht="36" customHeight="1" spans="1:7">
      <c r="A236" s="438">
        <v>20140</v>
      </c>
      <c r="B236" s="296" t="s">
        <v>258</v>
      </c>
      <c r="C236" s="205">
        <f>SUM(C237:C242)</f>
        <v>899</v>
      </c>
      <c r="D236" s="205">
        <f>SUM(D237:D242)</f>
        <v>793</v>
      </c>
      <c r="E236" s="439">
        <f t="shared" si="9"/>
        <v>-0.118</v>
      </c>
      <c r="F236" s="258" t="str">
        <f t="shared" si="10"/>
        <v>是</v>
      </c>
      <c r="G236" s="160" t="str">
        <f t="shared" si="11"/>
        <v>款</v>
      </c>
    </row>
    <row r="237" s="162" customFormat="1" ht="36" customHeight="1" spans="1:7">
      <c r="A237" s="438">
        <v>2014001</v>
      </c>
      <c r="B237" s="440" t="s">
        <v>134</v>
      </c>
      <c r="C237" s="205">
        <v>366</v>
      </c>
      <c r="D237" s="205">
        <v>356</v>
      </c>
      <c r="E237" s="439">
        <f t="shared" si="9"/>
        <v>-0.027</v>
      </c>
      <c r="F237" s="258" t="str">
        <f t="shared" si="10"/>
        <v>是</v>
      </c>
      <c r="G237" s="160" t="str">
        <f t="shared" si="11"/>
        <v>项</v>
      </c>
    </row>
    <row r="238" s="162" customFormat="1" ht="36" customHeight="1" spans="1:7">
      <c r="A238" s="438">
        <v>2014002</v>
      </c>
      <c r="B238" s="440" t="s">
        <v>135</v>
      </c>
      <c r="C238" s="205">
        <v>10</v>
      </c>
      <c r="D238" s="205">
        <v>2</v>
      </c>
      <c r="E238" s="439">
        <f t="shared" si="9"/>
        <v>-0.8</v>
      </c>
      <c r="F238" s="258" t="str">
        <f t="shared" si="10"/>
        <v>是</v>
      </c>
      <c r="G238" s="160" t="str">
        <f t="shared" si="11"/>
        <v>项</v>
      </c>
    </row>
    <row r="239" s="162" customFormat="1" ht="36" customHeight="1" spans="1:7">
      <c r="A239" s="438">
        <v>2014003</v>
      </c>
      <c r="B239" s="440" t="s">
        <v>136</v>
      </c>
      <c r="C239" s="205">
        <v>76</v>
      </c>
      <c r="D239" s="205">
        <v>77</v>
      </c>
      <c r="E239" s="439">
        <f t="shared" si="9"/>
        <v>0.013</v>
      </c>
      <c r="F239" s="258" t="str">
        <f t="shared" si="10"/>
        <v>是</v>
      </c>
      <c r="G239" s="160" t="str">
        <f t="shared" si="11"/>
        <v>项</v>
      </c>
    </row>
    <row r="240" s="162" customFormat="1" ht="36" customHeight="1" spans="1:7">
      <c r="A240" s="438">
        <v>2014004</v>
      </c>
      <c r="B240" s="440" t="s">
        <v>259</v>
      </c>
      <c r="C240" s="205">
        <v>447</v>
      </c>
      <c r="D240" s="205">
        <v>358</v>
      </c>
      <c r="E240" s="439">
        <f t="shared" si="9"/>
        <v>-0.199</v>
      </c>
      <c r="F240" s="258" t="str">
        <f t="shared" si="10"/>
        <v>是</v>
      </c>
      <c r="G240" s="160" t="str">
        <f t="shared" si="11"/>
        <v>项</v>
      </c>
    </row>
    <row r="241" s="160" customFormat="1" ht="36" hidden="1" customHeight="1" spans="1:7">
      <c r="A241" s="438">
        <v>2014050</v>
      </c>
      <c r="B241" s="440" t="s">
        <v>260</v>
      </c>
      <c r="C241" s="205"/>
      <c r="D241" s="205">
        <v>0</v>
      </c>
      <c r="E241" s="439">
        <f t="shared" si="9"/>
        <v>0</v>
      </c>
      <c r="F241" s="258" t="str">
        <f t="shared" si="10"/>
        <v>否</v>
      </c>
      <c r="G241" s="160" t="str">
        <f t="shared" si="11"/>
        <v>项</v>
      </c>
    </row>
    <row r="242" s="160" customFormat="1" ht="36" hidden="1" customHeight="1" spans="1:7">
      <c r="A242" s="438">
        <v>2014099</v>
      </c>
      <c r="B242" s="440" t="s">
        <v>261</v>
      </c>
      <c r="C242" s="205"/>
      <c r="D242" s="205">
        <v>0</v>
      </c>
      <c r="E242" s="439">
        <f t="shared" si="9"/>
        <v>0</v>
      </c>
      <c r="F242" s="258" t="str">
        <f t="shared" si="10"/>
        <v>否</v>
      </c>
      <c r="G242" s="160" t="str">
        <f t="shared" si="11"/>
        <v>项</v>
      </c>
    </row>
    <row r="243" s="160" customFormat="1" ht="36" hidden="1" customHeight="1" spans="1:7">
      <c r="A243" s="438">
        <v>20141</v>
      </c>
      <c r="B243" s="296" t="s">
        <v>262</v>
      </c>
      <c r="C243" s="205">
        <f>SUM(C244:C248)</f>
        <v>0</v>
      </c>
      <c r="D243" s="205">
        <f>SUM(D244:D248)</f>
        <v>0</v>
      </c>
      <c r="E243" s="439">
        <f t="shared" si="9"/>
        <v>0</v>
      </c>
      <c r="F243" s="258" t="str">
        <f t="shared" si="10"/>
        <v>否</v>
      </c>
      <c r="G243" s="160" t="str">
        <f t="shared" si="11"/>
        <v>款</v>
      </c>
    </row>
    <row r="244" s="160" customFormat="1" ht="36" hidden="1" customHeight="1" spans="1:7">
      <c r="A244" s="438">
        <v>2014101</v>
      </c>
      <c r="B244" s="440" t="s">
        <v>263</v>
      </c>
      <c r="C244" s="205"/>
      <c r="D244" s="205">
        <v>0</v>
      </c>
      <c r="E244" s="439">
        <f t="shared" si="9"/>
        <v>0</v>
      </c>
      <c r="F244" s="258" t="str">
        <f t="shared" si="10"/>
        <v>否</v>
      </c>
      <c r="G244" s="160" t="str">
        <f t="shared" si="11"/>
        <v>项</v>
      </c>
    </row>
    <row r="245" s="160" customFormat="1" ht="36" hidden="1" customHeight="1" spans="1:7">
      <c r="A245" s="438">
        <v>2014102</v>
      </c>
      <c r="B245" s="440" t="s">
        <v>264</v>
      </c>
      <c r="C245" s="205"/>
      <c r="D245" s="205">
        <v>0</v>
      </c>
      <c r="E245" s="439">
        <f t="shared" si="9"/>
        <v>0</v>
      </c>
      <c r="F245" s="258" t="str">
        <f t="shared" si="10"/>
        <v>否</v>
      </c>
      <c r="G245" s="160" t="str">
        <f t="shared" si="11"/>
        <v>项</v>
      </c>
    </row>
    <row r="246" s="160" customFormat="1" ht="36" hidden="1" customHeight="1" spans="1:7">
      <c r="A246" s="438">
        <v>2014103</v>
      </c>
      <c r="B246" s="440" t="s">
        <v>265</v>
      </c>
      <c r="C246" s="205"/>
      <c r="D246" s="205">
        <v>0</v>
      </c>
      <c r="E246" s="439">
        <f t="shared" si="9"/>
        <v>0</v>
      </c>
      <c r="F246" s="258" t="str">
        <f t="shared" si="10"/>
        <v>否</v>
      </c>
      <c r="G246" s="160" t="str">
        <f t="shared" si="11"/>
        <v>项</v>
      </c>
    </row>
    <row r="247" s="160" customFormat="1" ht="36" hidden="1" customHeight="1" spans="1:7">
      <c r="A247" s="438">
        <v>2014150</v>
      </c>
      <c r="B247" s="440" t="s">
        <v>260</v>
      </c>
      <c r="C247" s="205"/>
      <c r="D247" s="205">
        <v>0</v>
      </c>
      <c r="E247" s="439">
        <f t="shared" si="9"/>
        <v>0</v>
      </c>
      <c r="F247" s="258" t="str">
        <f t="shared" si="10"/>
        <v>否</v>
      </c>
      <c r="G247" s="160" t="str">
        <f t="shared" si="11"/>
        <v>项</v>
      </c>
    </row>
    <row r="248" s="160" customFormat="1" ht="36" hidden="1" customHeight="1" spans="1:7">
      <c r="A248" s="438">
        <v>2014199</v>
      </c>
      <c r="B248" s="440" t="s">
        <v>266</v>
      </c>
      <c r="C248" s="205"/>
      <c r="D248" s="205">
        <v>0</v>
      </c>
      <c r="E248" s="439">
        <f t="shared" si="9"/>
        <v>0</v>
      </c>
      <c r="F248" s="258" t="str">
        <f t="shared" si="10"/>
        <v>否</v>
      </c>
      <c r="G248" s="160" t="str">
        <f t="shared" si="11"/>
        <v>项</v>
      </c>
    </row>
    <row r="249" s="162" customFormat="1" ht="36" customHeight="1" spans="1:7">
      <c r="A249" s="438">
        <v>20199</v>
      </c>
      <c r="B249" s="296" t="s">
        <v>267</v>
      </c>
      <c r="C249" s="205">
        <f>SUM(C250:C251)</f>
        <v>733</v>
      </c>
      <c r="D249" s="205">
        <f>((((SUM(D250:D251))+0)+0)+0)+0</f>
        <v>4111</v>
      </c>
      <c r="E249" s="439">
        <f t="shared" si="9"/>
        <v>4.608</v>
      </c>
      <c r="F249" s="258" t="str">
        <f t="shared" si="10"/>
        <v>是</v>
      </c>
      <c r="G249" s="160" t="str">
        <f t="shared" si="11"/>
        <v>款</v>
      </c>
    </row>
    <row r="250" s="160" customFormat="1" ht="36" hidden="1" customHeight="1" spans="1:7">
      <c r="A250" s="438">
        <v>2019901</v>
      </c>
      <c r="B250" s="440" t="s">
        <v>268</v>
      </c>
      <c r="C250" s="205"/>
      <c r="D250" s="205">
        <v>0</v>
      </c>
      <c r="E250" s="439">
        <f t="shared" si="9"/>
        <v>0</v>
      </c>
      <c r="F250" s="258" t="str">
        <f t="shared" si="10"/>
        <v>否</v>
      </c>
      <c r="G250" s="160" t="str">
        <f t="shared" si="11"/>
        <v>项</v>
      </c>
    </row>
    <row r="251" s="162" customFormat="1" ht="36" customHeight="1" spans="1:7">
      <c r="A251" s="438">
        <v>2019999</v>
      </c>
      <c r="B251" s="440" t="s">
        <v>267</v>
      </c>
      <c r="C251" s="205">
        <v>733</v>
      </c>
      <c r="D251" s="205">
        <v>4111</v>
      </c>
      <c r="E251" s="439">
        <f t="shared" si="9"/>
        <v>4.608</v>
      </c>
      <c r="F251" s="258" t="str">
        <f t="shared" si="10"/>
        <v>是</v>
      </c>
      <c r="G251" s="160" t="str">
        <f t="shared" si="11"/>
        <v>项</v>
      </c>
    </row>
    <row r="252" s="162" customFormat="1" ht="36" customHeight="1" spans="1:7">
      <c r="A252" s="436">
        <v>202</v>
      </c>
      <c r="B252" s="284" t="s">
        <v>47</v>
      </c>
      <c r="C252" s="285">
        <f>SUM(C253:C254)</f>
        <v>0</v>
      </c>
      <c r="D252" s="285">
        <f>((((SUM(D253:D254))+0)+0)+0)+0</f>
        <v>0</v>
      </c>
      <c r="E252" s="437">
        <f t="shared" si="9"/>
        <v>0</v>
      </c>
      <c r="F252" s="258" t="str">
        <f t="shared" si="10"/>
        <v>是</v>
      </c>
      <c r="G252" s="160" t="str">
        <f t="shared" si="11"/>
        <v>类</v>
      </c>
    </row>
    <row r="253" s="160" customFormat="1" ht="36" hidden="1" customHeight="1" spans="1:7">
      <c r="A253" s="438">
        <v>20205</v>
      </c>
      <c r="B253" s="296" t="s">
        <v>269</v>
      </c>
      <c r="C253" s="444"/>
      <c r="D253" s="444"/>
      <c r="E253" s="439">
        <f t="shared" si="9"/>
        <v>0</v>
      </c>
      <c r="F253" s="258" t="str">
        <f t="shared" si="10"/>
        <v>否</v>
      </c>
      <c r="G253" s="160" t="str">
        <f t="shared" si="11"/>
        <v>款</v>
      </c>
    </row>
    <row r="254" s="160" customFormat="1" ht="36" hidden="1" customHeight="1" spans="1:7">
      <c r="A254" s="438">
        <v>20299</v>
      </c>
      <c r="B254" s="296" t="s">
        <v>270</v>
      </c>
      <c r="C254" s="444"/>
      <c r="D254" s="444"/>
      <c r="E254" s="439">
        <f t="shared" si="9"/>
        <v>0</v>
      </c>
      <c r="F254" s="258" t="str">
        <f t="shared" si="10"/>
        <v>否</v>
      </c>
      <c r="G254" s="160" t="str">
        <f t="shared" si="11"/>
        <v>款</v>
      </c>
    </row>
    <row r="255" s="162" customFormat="1" ht="36" customHeight="1" spans="1:7">
      <c r="A255" s="436">
        <v>203</v>
      </c>
      <c r="B255" s="284" t="s">
        <v>49</v>
      </c>
      <c r="C255" s="285">
        <f>SUM(C256,C260,C262,C264,C272)</f>
        <v>2699</v>
      </c>
      <c r="D255" s="285">
        <f>SUM(D256,D260,D262,D264,D272)</f>
        <v>2681</v>
      </c>
      <c r="E255" s="437">
        <f t="shared" si="9"/>
        <v>-0.007</v>
      </c>
      <c r="F255" s="258" t="str">
        <f t="shared" si="10"/>
        <v>是</v>
      </c>
      <c r="G255" s="160" t="str">
        <f t="shared" si="11"/>
        <v>类</v>
      </c>
    </row>
    <row r="256" s="160" customFormat="1" ht="36" hidden="1" customHeight="1" spans="1:7">
      <c r="A256" s="445">
        <v>20301</v>
      </c>
      <c r="B256" s="296" t="s">
        <v>271</v>
      </c>
      <c r="C256" s="444">
        <f>C257</f>
        <v>0</v>
      </c>
      <c r="D256" s="444">
        <f>((((D257)+0)+0)+0)+0</f>
        <v>0</v>
      </c>
      <c r="E256" s="439">
        <f t="shared" si="9"/>
        <v>0</v>
      </c>
      <c r="F256" s="258" t="str">
        <f t="shared" si="10"/>
        <v>否</v>
      </c>
      <c r="G256" s="160" t="str">
        <f t="shared" si="11"/>
        <v>款</v>
      </c>
    </row>
    <row r="257" s="160" customFormat="1" ht="36" hidden="1" customHeight="1" spans="1:7">
      <c r="A257" s="445">
        <v>2030101</v>
      </c>
      <c r="B257" s="440" t="s">
        <v>272</v>
      </c>
      <c r="C257" s="205"/>
      <c r="D257" s="205"/>
      <c r="E257" s="439">
        <f t="shared" si="9"/>
        <v>0</v>
      </c>
      <c r="F257" s="258" t="str">
        <f t="shared" si="10"/>
        <v>否</v>
      </c>
      <c r="G257" s="160" t="str">
        <f t="shared" si="11"/>
        <v>项</v>
      </c>
    </row>
    <row r="258" s="160" customFormat="1" ht="36" hidden="1" customHeight="1" spans="1:7">
      <c r="A258" s="446">
        <v>2030102</v>
      </c>
      <c r="B258" s="440" t="s">
        <v>273</v>
      </c>
      <c r="C258" s="205"/>
      <c r="D258" s="205">
        <v>0</v>
      </c>
      <c r="E258" s="439">
        <f t="shared" si="9"/>
        <v>0</v>
      </c>
      <c r="F258" s="258" t="str">
        <f t="shared" si="10"/>
        <v>否</v>
      </c>
      <c r="G258" s="160" t="str">
        <f t="shared" si="11"/>
        <v>项</v>
      </c>
    </row>
    <row r="259" s="160" customFormat="1" ht="36" hidden="1" customHeight="1" spans="1:7">
      <c r="A259" s="446">
        <v>2030199</v>
      </c>
      <c r="B259" s="440" t="s">
        <v>274</v>
      </c>
      <c r="C259" s="205"/>
      <c r="D259" s="205"/>
      <c r="E259" s="439">
        <f t="shared" si="9"/>
        <v>0</v>
      </c>
      <c r="F259" s="258" t="str">
        <f t="shared" si="10"/>
        <v>否</v>
      </c>
      <c r="G259" s="160" t="str">
        <f t="shared" si="11"/>
        <v>项</v>
      </c>
    </row>
    <row r="260" s="160" customFormat="1" ht="36" hidden="1" customHeight="1" spans="1:7">
      <c r="A260" s="445">
        <v>20304</v>
      </c>
      <c r="B260" s="296" t="s">
        <v>275</v>
      </c>
      <c r="C260" s="444">
        <f>C261</f>
        <v>0</v>
      </c>
      <c r="D260" s="444">
        <f>((((D261)+0)+0)+0)+0</f>
        <v>0</v>
      </c>
      <c r="E260" s="439">
        <f t="shared" ref="E260:E323" si="12">IF(C260&lt;0,"",IFERROR(D260/C260-1,0))</f>
        <v>0</v>
      </c>
      <c r="F260" s="258" t="str">
        <f t="shared" ref="F260:F323" si="13">IF(LEN(A260)=3,"是",IF(B260&lt;&gt;"",IF(SUM(C260:D260)&lt;&gt;0,"是","否"),"是"))</f>
        <v>否</v>
      </c>
      <c r="G260" s="160" t="str">
        <f t="shared" ref="G260:G323" si="14">IF(LEN(A260)=3,"类",IF(LEN(A260)=5,"款","项"))</f>
        <v>款</v>
      </c>
    </row>
    <row r="261" s="160" customFormat="1" ht="36" hidden="1" customHeight="1" spans="1:7">
      <c r="A261" s="445">
        <v>2030401</v>
      </c>
      <c r="B261" s="440" t="s">
        <v>275</v>
      </c>
      <c r="C261" s="205"/>
      <c r="D261" s="205">
        <v>0</v>
      </c>
      <c r="E261" s="439">
        <f t="shared" si="12"/>
        <v>0</v>
      </c>
      <c r="F261" s="258" t="str">
        <f t="shared" si="13"/>
        <v>否</v>
      </c>
      <c r="G261" s="160" t="str">
        <f t="shared" si="14"/>
        <v>项</v>
      </c>
    </row>
    <row r="262" s="160" customFormat="1" ht="36" hidden="1" customHeight="1" spans="1:7">
      <c r="A262" s="445">
        <v>20305</v>
      </c>
      <c r="B262" s="296" t="s">
        <v>276</v>
      </c>
      <c r="C262" s="444">
        <f>C263</f>
        <v>0</v>
      </c>
      <c r="D262" s="444">
        <f>((((D263)+0)+0)+0)+0</f>
        <v>0</v>
      </c>
      <c r="E262" s="439">
        <f t="shared" si="12"/>
        <v>0</v>
      </c>
      <c r="F262" s="258" t="str">
        <f t="shared" si="13"/>
        <v>否</v>
      </c>
      <c r="G262" s="160" t="str">
        <f t="shared" si="14"/>
        <v>款</v>
      </c>
    </row>
    <row r="263" s="160" customFormat="1" ht="36" hidden="1" customHeight="1" spans="1:7">
      <c r="A263" s="445">
        <v>2030501</v>
      </c>
      <c r="B263" s="440" t="s">
        <v>276</v>
      </c>
      <c r="C263" s="205"/>
      <c r="D263" s="205">
        <v>0</v>
      </c>
      <c r="E263" s="439">
        <f t="shared" si="12"/>
        <v>0</v>
      </c>
      <c r="F263" s="258" t="str">
        <f t="shared" si="13"/>
        <v>否</v>
      </c>
      <c r="G263" s="160" t="str">
        <f t="shared" si="14"/>
        <v>项</v>
      </c>
    </row>
    <row r="264" s="162" customFormat="1" ht="36" customHeight="1" spans="1:7">
      <c r="A264" s="438">
        <v>20306</v>
      </c>
      <c r="B264" s="296" t="s">
        <v>277</v>
      </c>
      <c r="C264" s="205">
        <f>SUM(C265:C271)</f>
        <v>2199</v>
      </c>
      <c r="D264" s="205">
        <f>((((SUM(D265:D271))+0)+0)+0)+0</f>
        <v>2681</v>
      </c>
      <c r="E264" s="439">
        <f t="shared" si="12"/>
        <v>0.219</v>
      </c>
      <c r="F264" s="258" t="str">
        <f t="shared" si="13"/>
        <v>是</v>
      </c>
      <c r="G264" s="160" t="str">
        <f t="shared" si="14"/>
        <v>款</v>
      </c>
    </row>
    <row r="265" s="162" customFormat="1" ht="36" customHeight="1" spans="1:7">
      <c r="A265" s="438">
        <v>2030601</v>
      </c>
      <c r="B265" s="440" t="s">
        <v>278</v>
      </c>
      <c r="C265" s="205">
        <v>1074</v>
      </c>
      <c r="D265" s="205">
        <v>1109</v>
      </c>
      <c r="E265" s="439">
        <f t="shared" si="12"/>
        <v>0.033</v>
      </c>
      <c r="F265" s="258" t="str">
        <f t="shared" si="13"/>
        <v>是</v>
      </c>
      <c r="G265" s="160" t="str">
        <f t="shared" si="14"/>
        <v>项</v>
      </c>
    </row>
    <row r="266" s="160" customFormat="1" ht="36" hidden="1" customHeight="1" spans="1:7">
      <c r="A266" s="438">
        <v>2030602</v>
      </c>
      <c r="B266" s="440" t="s">
        <v>279</v>
      </c>
      <c r="C266" s="205"/>
      <c r="D266" s="205">
        <v>0</v>
      </c>
      <c r="E266" s="439">
        <f t="shared" si="12"/>
        <v>0</v>
      </c>
      <c r="F266" s="258" t="str">
        <f t="shared" si="13"/>
        <v>否</v>
      </c>
      <c r="G266" s="160" t="str">
        <f t="shared" si="14"/>
        <v>项</v>
      </c>
    </row>
    <row r="267" s="162" customFormat="1" ht="36" customHeight="1" spans="1:7">
      <c r="A267" s="438">
        <v>2030603</v>
      </c>
      <c r="B267" s="440" t="s">
        <v>280</v>
      </c>
      <c r="C267" s="205">
        <v>69</v>
      </c>
      <c r="D267" s="205">
        <v>1069</v>
      </c>
      <c r="E267" s="439">
        <f t="shared" si="12"/>
        <v>14.493</v>
      </c>
      <c r="F267" s="258" t="str">
        <f t="shared" si="13"/>
        <v>是</v>
      </c>
      <c r="G267" s="160" t="str">
        <f t="shared" si="14"/>
        <v>项</v>
      </c>
    </row>
    <row r="268" s="160" customFormat="1" ht="36" hidden="1" customHeight="1" spans="1:7">
      <c r="A268" s="438">
        <v>2030604</v>
      </c>
      <c r="B268" s="440" t="s">
        <v>281</v>
      </c>
      <c r="C268" s="205"/>
      <c r="D268" s="205">
        <v>0</v>
      </c>
      <c r="E268" s="439">
        <f t="shared" si="12"/>
        <v>0</v>
      </c>
      <c r="F268" s="258" t="str">
        <f t="shared" si="13"/>
        <v>否</v>
      </c>
      <c r="G268" s="160" t="str">
        <f t="shared" si="14"/>
        <v>项</v>
      </c>
    </row>
    <row r="269" s="162" customFormat="1" ht="36" customHeight="1" spans="1:7">
      <c r="A269" s="438">
        <v>2030607</v>
      </c>
      <c r="B269" s="440" t="s">
        <v>282</v>
      </c>
      <c r="C269" s="205">
        <v>441</v>
      </c>
      <c r="D269" s="205">
        <v>277</v>
      </c>
      <c r="E269" s="439">
        <f t="shared" si="12"/>
        <v>-0.372</v>
      </c>
      <c r="F269" s="258" t="str">
        <f t="shared" si="13"/>
        <v>是</v>
      </c>
      <c r="G269" s="160" t="str">
        <f t="shared" si="14"/>
        <v>项</v>
      </c>
    </row>
    <row r="270" s="160" customFormat="1" ht="36" hidden="1" customHeight="1" spans="1:7">
      <c r="A270" s="438">
        <v>2030608</v>
      </c>
      <c r="B270" s="440" t="s">
        <v>283</v>
      </c>
      <c r="C270" s="205"/>
      <c r="D270" s="205">
        <v>0</v>
      </c>
      <c r="E270" s="439">
        <f t="shared" si="12"/>
        <v>0</v>
      </c>
      <c r="F270" s="258" t="str">
        <f t="shared" si="13"/>
        <v>否</v>
      </c>
      <c r="G270" s="160" t="str">
        <f t="shared" si="14"/>
        <v>项</v>
      </c>
    </row>
    <row r="271" s="162" customFormat="1" ht="36" customHeight="1" spans="1:7">
      <c r="A271" s="438">
        <v>2030699</v>
      </c>
      <c r="B271" s="440" t="s">
        <v>284</v>
      </c>
      <c r="C271" s="205">
        <v>615</v>
      </c>
      <c r="D271" s="205">
        <v>226</v>
      </c>
      <c r="E271" s="439">
        <f t="shared" si="12"/>
        <v>-0.633</v>
      </c>
      <c r="F271" s="258" t="str">
        <f t="shared" si="13"/>
        <v>是</v>
      </c>
      <c r="G271" s="160" t="str">
        <f t="shared" si="14"/>
        <v>项</v>
      </c>
    </row>
    <row r="272" s="162" customFormat="1" ht="36" customHeight="1" spans="1:7">
      <c r="A272" s="438">
        <v>20399</v>
      </c>
      <c r="B272" s="296" t="s">
        <v>285</v>
      </c>
      <c r="C272" s="205">
        <f>C273</f>
        <v>500</v>
      </c>
      <c r="D272" s="205">
        <f>((((D273)+0)+0)+0)+0</f>
        <v>0</v>
      </c>
      <c r="E272" s="439">
        <f t="shared" si="12"/>
        <v>-1</v>
      </c>
      <c r="F272" s="258" t="str">
        <f t="shared" si="13"/>
        <v>是</v>
      </c>
      <c r="G272" s="160" t="str">
        <f t="shared" si="14"/>
        <v>款</v>
      </c>
    </row>
    <row r="273" s="162" customFormat="1" ht="36" customHeight="1" spans="1:7">
      <c r="A273" s="445">
        <v>2039999</v>
      </c>
      <c r="B273" s="440" t="s">
        <v>285</v>
      </c>
      <c r="C273" s="205">
        <v>500</v>
      </c>
      <c r="D273" s="205"/>
      <c r="E273" s="439">
        <f t="shared" si="12"/>
        <v>-1</v>
      </c>
      <c r="F273" s="258" t="str">
        <f t="shared" si="13"/>
        <v>是</v>
      </c>
      <c r="G273" s="160" t="str">
        <f t="shared" si="14"/>
        <v>项</v>
      </c>
    </row>
    <row r="274" s="162" customFormat="1" ht="36" customHeight="1" spans="1:7">
      <c r="A274" s="436">
        <v>204</v>
      </c>
      <c r="B274" s="284" t="s">
        <v>51</v>
      </c>
      <c r="C274" s="285">
        <f>SUM(C275,C278,C289,C296,C304,C313,C327,C337,C347,C355,C361)</f>
        <v>51792</v>
      </c>
      <c r="D274" s="285">
        <f>SUM(D275,D278,D289,D296,D304,D313,D327,D337,D347,D355,D361)</f>
        <v>60366</v>
      </c>
      <c r="E274" s="437">
        <f t="shared" si="12"/>
        <v>0.166</v>
      </c>
      <c r="F274" s="258" t="str">
        <f t="shared" si="13"/>
        <v>是</v>
      </c>
      <c r="G274" s="160" t="str">
        <f t="shared" si="14"/>
        <v>类</v>
      </c>
    </row>
    <row r="275" s="160" customFormat="1" ht="36" hidden="1" customHeight="1" spans="1:7">
      <c r="A275" s="438">
        <v>20401</v>
      </c>
      <c r="B275" s="296" t="s">
        <v>286</v>
      </c>
      <c r="C275" s="444">
        <f>SUM(C276:C277)</f>
        <v>0</v>
      </c>
      <c r="D275" s="444">
        <f>((((SUM(D276:D277))+0)+0)+0)+0</f>
        <v>0</v>
      </c>
      <c r="E275" s="439">
        <f t="shared" si="12"/>
        <v>0</v>
      </c>
      <c r="F275" s="258" t="str">
        <f t="shared" si="13"/>
        <v>否</v>
      </c>
      <c r="G275" s="160" t="str">
        <f t="shared" si="14"/>
        <v>款</v>
      </c>
    </row>
    <row r="276" s="160" customFormat="1" ht="36" hidden="1" customHeight="1" spans="1:7">
      <c r="A276" s="438">
        <v>2040101</v>
      </c>
      <c r="B276" s="440" t="s">
        <v>286</v>
      </c>
      <c r="C276" s="205"/>
      <c r="D276" s="205">
        <v>0</v>
      </c>
      <c r="E276" s="439">
        <f t="shared" si="12"/>
        <v>0</v>
      </c>
      <c r="F276" s="258" t="str">
        <f t="shared" si="13"/>
        <v>否</v>
      </c>
      <c r="G276" s="160" t="str">
        <f t="shared" si="14"/>
        <v>项</v>
      </c>
    </row>
    <row r="277" s="160" customFormat="1" ht="36" hidden="1" customHeight="1" spans="1:7">
      <c r="A277" s="438">
        <v>2040199</v>
      </c>
      <c r="B277" s="440" t="s">
        <v>287</v>
      </c>
      <c r="C277" s="205"/>
      <c r="D277" s="205">
        <v>0</v>
      </c>
      <c r="E277" s="439">
        <f t="shared" si="12"/>
        <v>0</v>
      </c>
      <c r="F277" s="258" t="str">
        <f t="shared" si="13"/>
        <v>否</v>
      </c>
      <c r="G277" s="160" t="str">
        <f t="shared" si="14"/>
        <v>项</v>
      </c>
    </row>
    <row r="278" s="162" customFormat="1" ht="36" customHeight="1" spans="1:7">
      <c r="A278" s="438">
        <v>20402</v>
      </c>
      <c r="B278" s="296" t="s">
        <v>288</v>
      </c>
      <c r="C278" s="205">
        <f>SUM(C279:C288)</f>
        <v>45733</v>
      </c>
      <c r="D278" s="205">
        <f>((((SUM(D279:D288))+0)+0)+0)+0</f>
        <v>55084</v>
      </c>
      <c r="E278" s="439">
        <f t="shared" si="12"/>
        <v>0.204</v>
      </c>
      <c r="F278" s="258" t="str">
        <f t="shared" si="13"/>
        <v>是</v>
      </c>
      <c r="G278" s="160" t="str">
        <f t="shared" si="14"/>
        <v>款</v>
      </c>
    </row>
    <row r="279" s="162" customFormat="1" ht="36" customHeight="1" spans="1:7">
      <c r="A279" s="438">
        <v>2040201</v>
      </c>
      <c r="B279" s="440" t="s">
        <v>134</v>
      </c>
      <c r="C279" s="205">
        <v>19924</v>
      </c>
      <c r="D279" s="205">
        <v>22298</v>
      </c>
      <c r="E279" s="439">
        <f t="shared" si="12"/>
        <v>0.119</v>
      </c>
      <c r="F279" s="258" t="str">
        <f t="shared" si="13"/>
        <v>是</v>
      </c>
      <c r="G279" s="160" t="str">
        <f t="shared" si="14"/>
        <v>项</v>
      </c>
    </row>
    <row r="280" s="162" customFormat="1" ht="36" customHeight="1" spans="1:7">
      <c r="A280" s="438">
        <v>2040202</v>
      </c>
      <c r="B280" s="440" t="s">
        <v>135</v>
      </c>
      <c r="C280" s="205">
        <v>4870</v>
      </c>
      <c r="D280" s="205">
        <v>2201</v>
      </c>
      <c r="E280" s="439">
        <f t="shared" si="12"/>
        <v>-0.548</v>
      </c>
      <c r="F280" s="258" t="str">
        <f t="shared" si="13"/>
        <v>是</v>
      </c>
      <c r="G280" s="160" t="str">
        <f t="shared" si="14"/>
        <v>项</v>
      </c>
    </row>
    <row r="281" s="160" customFormat="1" ht="36" hidden="1" customHeight="1" spans="1:7">
      <c r="A281" s="438">
        <v>2040203</v>
      </c>
      <c r="B281" s="440" t="s">
        <v>136</v>
      </c>
      <c r="C281" s="205"/>
      <c r="D281" s="205">
        <v>0</v>
      </c>
      <c r="E281" s="439">
        <f t="shared" si="12"/>
        <v>0</v>
      </c>
      <c r="F281" s="258" t="str">
        <f t="shared" si="13"/>
        <v>否</v>
      </c>
      <c r="G281" s="160" t="str">
        <f t="shared" si="14"/>
        <v>项</v>
      </c>
    </row>
    <row r="282" s="162" customFormat="1" ht="36" customHeight="1" spans="1:7">
      <c r="A282" s="438">
        <v>2040219</v>
      </c>
      <c r="B282" s="440" t="s">
        <v>174</v>
      </c>
      <c r="C282" s="205">
        <v>4300</v>
      </c>
      <c r="D282" s="205">
        <v>2206</v>
      </c>
      <c r="E282" s="439">
        <f t="shared" si="12"/>
        <v>-0.487</v>
      </c>
      <c r="F282" s="258" t="str">
        <f t="shared" si="13"/>
        <v>是</v>
      </c>
      <c r="G282" s="160" t="str">
        <f t="shared" si="14"/>
        <v>项</v>
      </c>
    </row>
    <row r="283" s="162" customFormat="1" ht="36" customHeight="1" spans="1:7">
      <c r="A283" s="438">
        <v>2040220</v>
      </c>
      <c r="B283" s="440" t="s">
        <v>289</v>
      </c>
      <c r="C283" s="205">
        <v>14164</v>
      </c>
      <c r="D283" s="205">
        <v>12899</v>
      </c>
      <c r="E283" s="439">
        <f t="shared" si="12"/>
        <v>-0.089</v>
      </c>
      <c r="F283" s="258" t="str">
        <f t="shared" si="13"/>
        <v>是</v>
      </c>
      <c r="G283" s="160" t="str">
        <f t="shared" si="14"/>
        <v>项</v>
      </c>
    </row>
    <row r="284" s="162" customFormat="1" ht="36" customHeight="1" spans="1:7">
      <c r="A284" s="438">
        <v>2040221</v>
      </c>
      <c r="B284" s="440" t="s">
        <v>290</v>
      </c>
      <c r="C284" s="205">
        <v>130</v>
      </c>
      <c r="D284" s="205">
        <v>0</v>
      </c>
      <c r="E284" s="439">
        <f t="shared" si="12"/>
        <v>-1</v>
      </c>
      <c r="F284" s="258" t="str">
        <f t="shared" si="13"/>
        <v>是</v>
      </c>
      <c r="G284" s="160" t="str">
        <f t="shared" si="14"/>
        <v>项</v>
      </c>
    </row>
    <row r="285" s="160" customFormat="1" ht="36" hidden="1" customHeight="1" spans="1:7">
      <c r="A285" s="438">
        <v>2040222</v>
      </c>
      <c r="B285" s="440" t="s">
        <v>291</v>
      </c>
      <c r="C285" s="205"/>
      <c r="D285" s="205">
        <v>0</v>
      </c>
      <c r="E285" s="439">
        <f t="shared" si="12"/>
        <v>0</v>
      </c>
      <c r="F285" s="258" t="str">
        <f t="shared" si="13"/>
        <v>否</v>
      </c>
      <c r="G285" s="160" t="str">
        <f t="shared" si="14"/>
        <v>项</v>
      </c>
    </row>
    <row r="286" s="160" customFormat="1" ht="36" hidden="1" customHeight="1" spans="1:7">
      <c r="A286" s="438">
        <v>2040223</v>
      </c>
      <c r="B286" s="440" t="s">
        <v>292</v>
      </c>
      <c r="C286" s="205"/>
      <c r="D286" s="205">
        <v>0</v>
      </c>
      <c r="E286" s="439">
        <f t="shared" si="12"/>
        <v>0</v>
      </c>
      <c r="F286" s="258" t="str">
        <f t="shared" si="13"/>
        <v>否</v>
      </c>
      <c r="G286" s="160" t="str">
        <f t="shared" si="14"/>
        <v>项</v>
      </c>
    </row>
    <row r="287" s="160" customFormat="1" ht="36" hidden="1" customHeight="1" spans="1:7">
      <c r="A287" s="438">
        <v>2040250</v>
      </c>
      <c r="B287" s="440" t="s">
        <v>143</v>
      </c>
      <c r="C287" s="205"/>
      <c r="D287" s="205">
        <v>0</v>
      </c>
      <c r="E287" s="439">
        <f t="shared" si="12"/>
        <v>0</v>
      </c>
      <c r="F287" s="258" t="str">
        <f t="shared" si="13"/>
        <v>否</v>
      </c>
      <c r="G287" s="160" t="str">
        <f t="shared" si="14"/>
        <v>项</v>
      </c>
    </row>
    <row r="288" s="162" customFormat="1" ht="36" customHeight="1" spans="1:7">
      <c r="A288" s="438">
        <v>2040299</v>
      </c>
      <c r="B288" s="440" t="s">
        <v>293</v>
      </c>
      <c r="C288" s="205">
        <v>2345</v>
      </c>
      <c r="D288" s="205">
        <v>15480</v>
      </c>
      <c r="E288" s="439">
        <f t="shared" si="12"/>
        <v>5.601</v>
      </c>
      <c r="F288" s="258" t="str">
        <f t="shared" si="13"/>
        <v>是</v>
      </c>
      <c r="G288" s="160" t="str">
        <f t="shared" si="14"/>
        <v>项</v>
      </c>
    </row>
    <row r="289" s="162" customFormat="1" ht="36" customHeight="1" spans="1:7">
      <c r="A289" s="438">
        <v>20403</v>
      </c>
      <c r="B289" s="296" t="s">
        <v>294</v>
      </c>
      <c r="C289" s="205">
        <f>SUM(C290:C295)</f>
        <v>0</v>
      </c>
      <c r="D289" s="205">
        <f>((((SUM(D290:D295))+0)+0)+0)+0</f>
        <v>30</v>
      </c>
      <c r="E289" s="439">
        <f t="shared" si="12"/>
        <v>0</v>
      </c>
      <c r="F289" s="258" t="str">
        <f t="shared" si="13"/>
        <v>是</v>
      </c>
      <c r="G289" s="160" t="str">
        <f t="shared" si="14"/>
        <v>款</v>
      </c>
    </row>
    <row r="290" s="160" customFormat="1" ht="36" hidden="1" customHeight="1" spans="1:7">
      <c r="A290" s="438">
        <v>2040301</v>
      </c>
      <c r="B290" s="440" t="s">
        <v>134</v>
      </c>
      <c r="C290" s="205"/>
      <c r="D290" s="205">
        <v>0</v>
      </c>
      <c r="E290" s="439">
        <f t="shared" si="12"/>
        <v>0</v>
      </c>
      <c r="F290" s="258" t="str">
        <f t="shared" si="13"/>
        <v>否</v>
      </c>
      <c r="G290" s="160" t="str">
        <f t="shared" si="14"/>
        <v>项</v>
      </c>
    </row>
    <row r="291" s="162" customFormat="1" ht="36" customHeight="1" spans="1:7">
      <c r="A291" s="438">
        <v>2040302</v>
      </c>
      <c r="B291" s="440" t="s">
        <v>135</v>
      </c>
      <c r="C291" s="205"/>
      <c r="D291" s="205">
        <v>30</v>
      </c>
      <c r="E291" s="439">
        <f t="shared" si="12"/>
        <v>0</v>
      </c>
      <c r="F291" s="258" t="str">
        <f t="shared" si="13"/>
        <v>是</v>
      </c>
      <c r="G291" s="160" t="str">
        <f t="shared" si="14"/>
        <v>项</v>
      </c>
    </row>
    <row r="292" s="160" customFormat="1" ht="36" hidden="1" customHeight="1" spans="1:7">
      <c r="A292" s="438">
        <v>2040303</v>
      </c>
      <c r="B292" s="440" t="s">
        <v>136</v>
      </c>
      <c r="C292" s="205"/>
      <c r="D292" s="205">
        <v>0</v>
      </c>
      <c r="E292" s="439">
        <f t="shared" si="12"/>
        <v>0</v>
      </c>
      <c r="F292" s="258" t="str">
        <f t="shared" si="13"/>
        <v>否</v>
      </c>
      <c r="G292" s="160" t="str">
        <f t="shared" si="14"/>
        <v>项</v>
      </c>
    </row>
    <row r="293" s="160" customFormat="1" ht="36" hidden="1" customHeight="1" spans="1:7">
      <c r="A293" s="438">
        <v>2040304</v>
      </c>
      <c r="B293" s="440" t="s">
        <v>295</v>
      </c>
      <c r="C293" s="205"/>
      <c r="D293" s="205">
        <v>0</v>
      </c>
      <c r="E293" s="439">
        <f t="shared" si="12"/>
        <v>0</v>
      </c>
      <c r="F293" s="258" t="str">
        <f t="shared" si="13"/>
        <v>否</v>
      </c>
      <c r="G293" s="160" t="str">
        <f t="shared" si="14"/>
        <v>项</v>
      </c>
    </row>
    <row r="294" s="160" customFormat="1" ht="36" hidden="1" customHeight="1" spans="1:7">
      <c r="A294" s="438">
        <v>2040350</v>
      </c>
      <c r="B294" s="440" t="s">
        <v>143</v>
      </c>
      <c r="C294" s="205"/>
      <c r="D294" s="205">
        <v>0</v>
      </c>
      <c r="E294" s="439">
        <f t="shared" si="12"/>
        <v>0</v>
      </c>
      <c r="F294" s="258" t="str">
        <f t="shared" si="13"/>
        <v>否</v>
      </c>
      <c r="G294" s="160" t="str">
        <f t="shared" si="14"/>
        <v>项</v>
      </c>
    </row>
    <row r="295" s="160" customFormat="1" ht="36" hidden="1" customHeight="1" spans="1:7">
      <c r="A295" s="438">
        <v>2040399</v>
      </c>
      <c r="B295" s="440" t="s">
        <v>296</v>
      </c>
      <c r="C295" s="205"/>
      <c r="D295" s="205">
        <v>0</v>
      </c>
      <c r="E295" s="439">
        <f t="shared" si="12"/>
        <v>0</v>
      </c>
      <c r="F295" s="258" t="str">
        <f t="shared" si="13"/>
        <v>否</v>
      </c>
      <c r="G295" s="160" t="str">
        <f t="shared" si="14"/>
        <v>项</v>
      </c>
    </row>
    <row r="296" s="162" customFormat="1" ht="36" customHeight="1" spans="1:7">
      <c r="A296" s="438">
        <v>20404</v>
      </c>
      <c r="B296" s="296" t="s">
        <v>297</v>
      </c>
      <c r="C296" s="205">
        <f>SUM(C297:C303)</f>
        <v>5</v>
      </c>
      <c r="D296" s="205">
        <f>((((SUM(D297:D303))+0)+0)+0)+0</f>
        <v>4</v>
      </c>
      <c r="E296" s="439">
        <f t="shared" si="12"/>
        <v>-0.2</v>
      </c>
      <c r="F296" s="258" t="str">
        <f t="shared" si="13"/>
        <v>是</v>
      </c>
      <c r="G296" s="160" t="str">
        <f t="shared" si="14"/>
        <v>款</v>
      </c>
    </row>
    <row r="297" s="162" customFormat="1" ht="36" customHeight="1" spans="1:7">
      <c r="A297" s="438">
        <v>2040401</v>
      </c>
      <c r="B297" s="440" t="s">
        <v>134</v>
      </c>
      <c r="C297" s="205">
        <v>5</v>
      </c>
      <c r="D297" s="205">
        <v>4</v>
      </c>
      <c r="E297" s="439">
        <f t="shared" si="12"/>
        <v>-0.2</v>
      </c>
      <c r="F297" s="258" t="str">
        <f t="shared" si="13"/>
        <v>是</v>
      </c>
      <c r="G297" s="160" t="str">
        <f t="shared" si="14"/>
        <v>项</v>
      </c>
    </row>
    <row r="298" s="160" customFormat="1" ht="36" hidden="1" customHeight="1" spans="1:7">
      <c r="A298" s="438">
        <v>2040402</v>
      </c>
      <c r="B298" s="440" t="s">
        <v>135</v>
      </c>
      <c r="C298" s="205"/>
      <c r="D298" s="205">
        <v>0</v>
      </c>
      <c r="E298" s="439">
        <f t="shared" si="12"/>
        <v>0</v>
      </c>
      <c r="F298" s="258" t="str">
        <f t="shared" si="13"/>
        <v>否</v>
      </c>
      <c r="G298" s="160" t="str">
        <f t="shared" si="14"/>
        <v>项</v>
      </c>
    </row>
    <row r="299" s="160" customFormat="1" ht="36" hidden="1" customHeight="1" spans="1:7">
      <c r="A299" s="438">
        <v>2040403</v>
      </c>
      <c r="B299" s="440" t="s">
        <v>136</v>
      </c>
      <c r="C299" s="205"/>
      <c r="D299" s="205">
        <v>0</v>
      </c>
      <c r="E299" s="439">
        <f t="shared" si="12"/>
        <v>0</v>
      </c>
      <c r="F299" s="258" t="str">
        <f t="shared" si="13"/>
        <v>否</v>
      </c>
      <c r="G299" s="160" t="str">
        <f t="shared" si="14"/>
        <v>项</v>
      </c>
    </row>
    <row r="300" s="160" customFormat="1" ht="36" hidden="1" customHeight="1" spans="1:7">
      <c r="A300" s="438">
        <v>2040409</v>
      </c>
      <c r="B300" s="440" t="s">
        <v>298</v>
      </c>
      <c r="C300" s="205"/>
      <c r="D300" s="205">
        <v>0</v>
      </c>
      <c r="E300" s="439">
        <f t="shared" si="12"/>
        <v>0</v>
      </c>
      <c r="F300" s="258" t="str">
        <f t="shared" si="13"/>
        <v>否</v>
      </c>
      <c r="G300" s="160" t="str">
        <f t="shared" si="14"/>
        <v>项</v>
      </c>
    </row>
    <row r="301" s="160" customFormat="1" ht="36" hidden="1" customHeight="1" spans="1:7">
      <c r="A301" s="438">
        <v>2040410</v>
      </c>
      <c r="B301" s="440" t="s">
        <v>299</v>
      </c>
      <c r="C301" s="205"/>
      <c r="D301" s="205">
        <v>0</v>
      </c>
      <c r="E301" s="439">
        <f t="shared" si="12"/>
        <v>0</v>
      </c>
      <c r="F301" s="258" t="str">
        <f t="shared" si="13"/>
        <v>否</v>
      </c>
      <c r="G301" s="160" t="str">
        <f t="shared" si="14"/>
        <v>项</v>
      </c>
    </row>
    <row r="302" s="160" customFormat="1" ht="36" hidden="1" customHeight="1" spans="1:7">
      <c r="A302" s="438">
        <v>2040450</v>
      </c>
      <c r="B302" s="440" t="s">
        <v>143</v>
      </c>
      <c r="C302" s="205"/>
      <c r="D302" s="205">
        <v>0</v>
      </c>
      <c r="E302" s="439">
        <f t="shared" si="12"/>
        <v>0</v>
      </c>
      <c r="F302" s="258" t="str">
        <f t="shared" si="13"/>
        <v>否</v>
      </c>
      <c r="G302" s="160" t="str">
        <f t="shared" si="14"/>
        <v>项</v>
      </c>
    </row>
    <row r="303" s="160" customFormat="1" ht="36" hidden="1" customHeight="1" spans="1:7">
      <c r="A303" s="438">
        <v>2040499</v>
      </c>
      <c r="B303" s="440" t="s">
        <v>300</v>
      </c>
      <c r="C303" s="205"/>
      <c r="D303" s="205">
        <v>0</v>
      </c>
      <c r="E303" s="439">
        <f t="shared" si="12"/>
        <v>0</v>
      </c>
      <c r="F303" s="258" t="str">
        <f t="shared" si="13"/>
        <v>否</v>
      </c>
      <c r="G303" s="160" t="str">
        <f t="shared" si="14"/>
        <v>项</v>
      </c>
    </row>
    <row r="304" s="162" customFormat="1" ht="36" customHeight="1" spans="1:7">
      <c r="A304" s="438">
        <v>20405</v>
      </c>
      <c r="B304" s="296" t="s">
        <v>301</v>
      </c>
      <c r="C304" s="205">
        <f>SUM(C305:C312)</f>
        <v>59</v>
      </c>
      <c r="D304" s="205">
        <f>((((SUM(D305:D312))+0)+0)+0)+0</f>
        <v>117</v>
      </c>
      <c r="E304" s="439">
        <f t="shared" si="12"/>
        <v>0.983</v>
      </c>
      <c r="F304" s="258" t="str">
        <f t="shared" si="13"/>
        <v>是</v>
      </c>
      <c r="G304" s="160" t="str">
        <f t="shared" si="14"/>
        <v>款</v>
      </c>
    </row>
    <row r="305" s="162" customFormat="1" ht="36" customHeight="1" spans="1:7">
      <c r="A305" s="438">
        <v>2040501</v>
      </c>
      <c r="B305" s="440" t="s">
        <v>134</v>
      </c>
      <c r="C305" s="205">
        <v>59</v>
      </c>
      <c r="D305" s="205">
        <v>117</v>
      </c>
      <c r="E305" s="439">
        <f t="shared" si="12"/>
        <v>0.983</v>
      </c>
      <c r="F305" s="258" t="str">
        <f t="shared" si="13"/>
        <v>是</v>
      </c>
      <c r="G305" s="160" t="str">
        <f t="shared" si="14"/>
        <v>项</v>
      </c>
    </row>
    <row r="306" s="160" customFormat="1" ht="36" hidden="1" customHeight="1" spans="1:7">
      <c r="A306" s="438">
        <v>2040502</v>
      </c>
      <c r="B306" s="440" t="s">
        <v>135</v>
      </c>
      <c r="C306" s="205"/>
      <c r="D306" s="205">
        <v>0</v>
      </c>
      <c r="E306" s="439">
        <f t="shared" si="12"/>
        <v>0</v>
      </c>
      <c r="F306" s="258" t="str">
        <f t="shared" si="13"/>
        <v>否</v>
      </c>
      <c r="G306" s="160" t="str">
        <f t="shared" si="14"/>
        <v>项</v>
      </c>
    </row>
    <row r="307" s="160" customFormat="1" ht="36" hidden="1" customHeight="1" spans="1:7">
      <c r="A307" s="438">
        <v>2040503</v>
      </c>
      <c r="B307" s="440" t="s">
        <v>136</v>
      </c>
      <c r="C307" s="205"/>
      <c r="D307" s="205">
        <v>0</v>
      </c>
      <c r="E307" s="439">
        <f t="shared" si="12"/>
        <v>0</v>
      </c>
      <c r="F307" s="258" t="str">
        <f t="shared" si="13"/>
        <v>否</v>
      </c>
      <c r="G307" s="160" t="str">
        <f t="shared" si="14"/>
        <v>项</v>
      </c>
    </row>
    <row r="308" s="160" customFormat="1" ht="36" hidden="1" customHeight="1" spans="1:7">
      <c r="A308" s="438">
        <v>2040504</v>
      </c>
      <c r="B308" s="440" t="s">
        <v>302</v>
      </c>
      <c r="C308" s="205"/>
      <c r="D308" s="205">
        <v>0</v>
      </c>
      <c r="E308" s="439">
        <f t="shared" si="12"/>
        <v>0</v>
      </c>
      <c r="F308" s="258" t="str">
        <f t="shared" si="13"/>
        <v>否</v>
      </c>
      <c r="G308" s="160" t="str">
        <f t="shared" si="14"/>
        <v>项</v>
      </c>
    </row>
    <row r="309" s="160" customFormat="1" ht="36" hidden="1" customHeight="1" spans="1:7">
      <c r="A309" s="438">
        <v>2040505</v>
      </c>
      <c r="B309" s="440" t="s">
        <v>303</v>
      </c>
      <c r="C309" s="205"/>
      <c r="D309" s="205">
        <v>0</v>
      </c>
      <c r="E309" s="439">
        <f t="shared" si="12"/>
        <v>0</v>
      </c>
      <c r="F309" s="258" t="str">
        <f t="shared" si="13"/>
        <v>否</v>
      </c>
      <c r="G309" s="160" t="str">
        <f t="shared" si="14"/>
        <v>项</v>
      </c>
    </row>
    <row r="310" s="160" customFormat="1" ht="36" hidden="1" customHeight="1" spans="1:7">
      <c r="A310" s="438">
        <v>2040506</v>
      </c>
      <c r="B310" s="440" t="s">
        <v>304</v>
      </c>
      <c r="C310" s="205"/>
      <c r="D310" s="205">
        <v>0</v>
      </c>
      <c r="E310" s="439">
        <f t="shared" si="12"/>
        <v>0</v>
      </c>
      <c r="F310" s="258" t="str">
        <f t="shared" si="13"/>
        <v>否</v>
      </c>
      <c r="G310" s="160" t="str">
        <f t="shared" si="14"/>
        <v>项</v>
      </c>
    </row>
    <row r="311" s="160" customFormat="1" ht="36" hidden="1" customHeight="1" spans="1:7">
      <c r="A311" s="438">
        <v>2040550</v>
      </c>
      <c r="B311" s="440" t="s">
        <v>143</v>
      </c>
      <c r="C311" s="205"/>
      <c r="D311" s="205">
        <v>0</v>
      </c>
      <c r="E311" s="439">
        <f t="shared" si="12"/>
        <v>0</v>
      </c>
      <c r="F311" s="258" t="str">
        <f t="shared" si="13"/>
        <v>否</v>
      </c>
      <c r="G311" s="160" t="str">
        <f t="shared" si="14"/>
        <v>项</v>
      </c>
    </row>
    <row r="312" s="160" customFormat="1" ht="36" hidden="1" customHeight="1" spans="1:7">
      <c r="A312" s="438">
        <v>2040599</v>
      </c>
      <c r="B312" s="440" t="s">
        <v>305</v>
      </c>
      <c r="C312" s="205"/>
      <c r="D312" s="205">
        <v>0</v>
      </c>
      <c r="E312" s="439">
        <f t="shared" si="12"/>
        <v>0</v>
      </c>
      <c r="F312" s="258" t="str">
        <f t="shared" si="13"/>
        <v>否</v>
      </c>
      <c r="G312" s="160" t="str">
        <f t="shared" si="14"/>
        <v>项</v>
      </c>
    </row>
    <row r="313" s="162" customFormat="1" ht="36" customHeight="1" spans="1:7">
      <c r="A313" s="438">
        <v>20406</v>
      </c>
      <c r="B313" s="296" t="s">
        <v>306</v>
      </c>
      <c r="C313" s="205">
        <f>SUM(C314:C326)</f>
        <v>1996</v>
      </c>
      <c r="D313" s="205">
        <f>((((SUM(D314:D326))+0)+0)+0)+0</f>
        <v>1798</v>
      </c>
      <c r="E313" s="439">
        <f t="shared" si="12"/>
        <v>-0.099</v>
      </c>
      <c r="F313" s="258" t="str">
        <f t="shared" si="13"/>
        <v>是</v>
      </c>
      <c r="G313" s="160" t="str">
        <f t="shared" si="14"/>
        <v>款</v>
      </c>
    </row>
    <row r="314" s="162" customFormat="1" ht="36" customHeight="1" spans="1:7">
      <c r="A314" s="438">
        <v>2040601</v>
      </c>
      <c r="B314" s="440" t="s">
        <v>134</v>
      </c>
      <c r="C314" s="205">
        <v>1338</v>
      </c>
      <c r="D314" s="205">
        <v>1158</v>
      </c>
      <c r="E314" s="439">
        <f t="shared" si="12"/>
        <v>-0.135</v>
      </c>
      <c r="F314" s="258" t="str">
        <f t="shared" si="13"/>
        <v>是</v>
      </c>
      <c r="G314" s="160" t="str">
        <f t="shared" si="14"/>
        <v>项</v>
      </c>
    </row>
    <row r="315" s="162" customFormat="1" ht="36" customHeight="1" spans="1:7">
      <c r="A315" s="438">
        <v>2040602</v>
      </c>
      <c r="B315" s="440" t="s">
        <v>135</v>
      </c>
      <c r="C315" s="205">
        <v>38</v>
      </c>
      <c r="D315" s="205">
        <v>0</v>
      </c>
      <c r="E315" s="439">
        <f t="shared" si="12"/>
        <v>-1</v>
      </c>
      <c r="F315" s="258" t="str">
        <f t="shared" si="13"/>
        <v>是</v>
      </c>
      <c r="G315" s="160" t="str">
        <f t="shared" si="14"/>
        <v>项</v>
      </c>
    </row>
    <row r="316" s="160" customFormat="1" ht="36" hidden="1" customHeight="1" spans="1:7">
      <c r="A316" s="438">
        <v>2040603</v>
      </c>
      <c r="B316" s="440" t="s">
        <v>136</v>
      </c>
      <c r="C316" s="205"/>
      <c r="D316" s="205">
        <v>0</v>
      </c>
      <c r="E316" s="439">
        <f t="shared" si="12"/>
        <v>0</v>
      </c>
      <c r="F316" s="258" t="str">
        <f t="shared" si="13"/>
        <v>否</v>
      </c>
      <c r="G316" s="160" t="str">
        <f t="shared" si="14"/>
        <v>项</v>
      </c>
    </row>
    <row r="317" s="162" customFormat="1" ht="36" customHeight="1" spans="1:7">
      <c r="A317" s="438">
        <v>2040604</v>
      </c>
      <c r="B317" s="440" t="s">
        <v>307</v>
      </c>
      <c r="C317" s="205">
        <v>26</v>
      </c>
      <c r="D317" s="205">
        <v>18</v>
      </c>
      <c r="E317" s="439">
        <f t="shared" si="12"/>
        <v>-0.308</v>
      </c>
      <c r="F317" s="258" t="str">
        <f t="shared" si="13"/>
        <v>是</v>
      </c>
      <c r="G317" s="160" t="str">
        <f t="shared" si="14"/>
        <v>项</v>
      </c>
    </row>
    <row r="318" s="162" customFormat="1" ht="36" customHeight="1" spans="1:7">
      <c r="A318" s="438">
        <v>2040605</v>
      </c>
      <c r="B318" s="440" t="s">
        <v>308</v>
      </c>
      <c r="C318" s="205">
        <v>220</v>
      </c>
      <c r="D318" s="205">
        <v>148</v>
      </c>
      <c r="E318" s="439">
        <f t="shared" si="12"/>
        <v>-0.327</v>
      </c>
      <c r="F318" s="258" t="str">
        <f t="shared" si="13"/>
        <v>是</v>
      </c>
      <c r="G318" s="160" t="str">
        <f t="shared" si="14"/>
        <v>项</v>
      </c>
    </row>
    <row r="319" s="160" customFormat="1" ht="36" hidden="1" customHeight="1" spans="1:7">
      <c r="A319" s="438">
        <v>2040606</v>
      </c>
      <c r="B319" s="440" t="s">
        <v>309</v>
      </c>
      <c r="C319" s="205"/>
      <c r="D319" s="205">
        <v>0</v>
      </c>
      <c r="E319" s="439">
        <f t="shared" si="12"/>
        <v>0</v>
      </c>
      <c r="F319" s="258" t="str">
        <f t="shared" si="13"/>
        <v>否</v>
      </c>
      <c r="G319" s="160" t="str">
        <f t="shared" si="14"/>
        <v>项</v>
      </c>
    </row>
    <row r="320" s="162" customFormat="1" ht="36" customHeight="1" spans="1:7">
      <c r="A320" s="438">
        <v>2040607</v>
      </c>
      <c r="B320" s="440" t="s">
        <v>310</v>
      </c>
      <c r="C320" s="205">
        <v>79</v>
      </c>
      <c r="D320" s="205">
        <v>110</v>
      </c>
      <c r="E320" s="439">
        <f t="shared" si="12"/>
        <v>0.392</v>
      </c>
      <c r="F320" s="258" t="str">
        <f t="shared" si="13"/>
        <v>是</v>
      </c>
      <c r="G320" s="160" t="str">
        <f t="shared" si="14"/>
        <v>项</v>
      </c>
    </row>
    <row r="321" s="162" customFormat="1" ht="36" customHeight="1" spans="1:7">
      <c r="A321" s="438">
        <v>2040608</v>
      </c>
      <c r="B321" s="440" t="s">
        <v>311</v>
      </c>
      <c r="C321" s="205">
        <v>69</v>
      </c>
      <c r="D321" s="205">
        <v>45</v>
      </c>
      <c r="E321" s="439">
        <f t="shared" si="12"/>
        <v>-0.348</v>
      </c>
      <c r="F321" s="258" t="str">
        <f t="shared" si="13"/>
        <v>是</v>
      </c>
      <c r="G321" s="160" t="str">
        <f t="shared" si="14"/>
        <v>项</v>
      </c>
    </row>
    <row r="322" s="162" customFormat="1" ht="36" customHeight="1" spans="1:7">
      <c r="A322" s="438">
        <v>2040610</v>
      </c>
      <c r="B322" s="440" t="s">
        <v>312</v>
      </c>
      <c r="C322" s="205">
        <v>30</v>
      </c>
      <c r="D322" s="205">
        <v>26</v>
      </c>
      <c r="E322" s="439">
        <f t="shared" si="12"/>
        <v>-0.133</v>
      </c>
      <c r="F322" s="258" t="str">
        <f t="shared" si="13"/>
        <v>是</v>
      </c>
      <c r="G322" s="160" t="str">
        <f t="shared" si="14"/>
        <v>项</v>
      </c>
    </row>
    <row r="323" s="162" customFormat="1" ht="36" customHeight="1" spans="1:7">
      <c r="A323" s="438">
        <v>2040612</v>
      </c>
      <c r="B323" s="440" t="s">
        <v>313</v>
      </c>
      <c r="C323" s="205">
        <v>196</v>
      </c>
      <c r="D323" s="205">
        <v>293</v>
      </c>
      <c r="E323" s="439">
        <f t="shared" si="12"/>
        <v>0.495</v>
      </c>
      <c r="F323" s="258" t="str">
        <f t="shared" si="13"/>
        <v>是</v>
      </c>
      <c r="G323" s="160" t="str">
        <f t="shared" si="14"/>
        <v>项</v>
      </c>
    </row>
    <row r="324" s="160" customFormat="1" ht="36" hidden="1" customHeight="1" spans="1:7">
      <c r="A324" s="438">
        <v>2040613</v>
      </c>
      <c r="B324" s="440" t="s">
        <v>174</v>
      </c>
      <c r="C324" s="205"/>
      <c r="D324" s="205">
        <v>0</v>
      </c>
      <c r="E324" s="439">
        <f t="shared" ref="E324:E387" si="15">IF(C324&lt;0,"",IFERROR(D324/C324-1,0))</f>
        <v>0</v>
      </c>
      <c r="F324" s="258" t="str">
        <f t="shared" ref="F324:F387" si="16">IF(LEN(A324)=3,"是",IF(B324&lt;&gt;"",IF(SUM(C324:D324)&lt;&gt;0,"是","否"),"是"))</f>
        <v>否</v>
      </c>
      <c r="G324" s="160" t="str">
        <f t="shared" ref="G324:G387" si="17">IF(LEN(A324)=3,"类",IF(LEN(A324)=5,"款","项"))</f>
        <v>项</v>
      </c>
    </row>
    <row r="325" s="160" customFormat="1" ht="36" hidden="1" customHeight="1" spans="1:7">
      <c r="A325" s="438">
        <v>2040650</v>
      </c>
      <c r="B325" s="440" t="s">
        <v>143</v>
      </c>
      <c r="C325" s="205"/>
      <c r="D325" s="205">
        <v>0</v>
      </c>
      <c r="E325" s="439">
        <f t="shared" si="15"/>
        <v>0</v>
      </c>
      <c r="F325" s="258" t="str">
        <f t="shared" si="16"/>
        <v>否</v>
      </c>
      <c r="G325" s="160" t="str">
        <f t="shared" si="17"/>
        <v>项</v>
      </c>
    </row>
    <row r="326" s="160" customFormat="1" ht="36" hidden="1" customHeight="1" spans="1:7">
      <c r="A326" s="438">
        <v>2040699</v>
      </c>
      <c r="B326" s="440" t="s">
        <v>314</v>
      </c>
      <c r="C326" s="205"/>
      <c r="D326" s="205">
        <v>0</v>
      </c>
      <c r="E326" s="439">
        <f t="shared" si="15"/>
        <v>0</v>
      </c>
      <c r="F326" s="258" t="str">
        <f t="shared" si="16"/>
        <v>否</v>
      </c>
      <c r="G326" s="160" t="str">
        <f t="shared" si="17"/>
        <v>项</v>
      </c>
    </row>
    <row r="327" s="160" customFormat="1" ht="36" hidden="1" customHeight="1" spans="1:7">
      <c r="A327" s="438">
        <v>20407</v>
      </c>
      <c r="B327" s="296" t="s">
        <v>315</v>
      </c>
      <c r="C327" s="205">
        <f>SUM(C328:C336)</f>
        <v>0</v>
      </c>
      <c r="D327" s="205">
        <f>((((SUM(D328:D336))+0)+0)+0)+0</f>
        <v>0</v>
      </c>
      <c r="E327" s="439">
        <f t="shared" si="15"/>
        <v>0</v>
      </c>
      <c r="F327" s="258" t="str">
        <f t="shared" si="16"/>
        <v>否</v>
      </c>
      <c r="G327" s="160" t="str">
        <f t="shared" si="17"/>
        <v>款</v>
      </c>
    </row>
    <row r="328" s="160" customFormat="1" ht="36" hidden="1" customHeight="1" spans="1:7">
      <c r="A328" s="438">
        <v>2040701</v>
      </c>
      <c r="B328" s="440" t="s">
        <v>134</v>
      </c>
      <c r="C328" s="205"/>
      <c r="D328" s="205">
        <v>0</v>
      </c>
      <c r="E328" s="439">
        <f t="shared" si="15"/>
        <v>0</v>
      </c>
      <c r="F328" s="258" t="str">
        <f t="shared" si="16"/>
        <v>否</v>
      </c>
      <c r="G328" s="160" t="str">
        <f t="shared" si="17"/>
        <v>项</v>
      </c>
    </row>
    <row r="329" s="160" customFormat="1" ht="36" hidden="1" customHeight="1" spans="1:7">
      <c r="A329" s="438">
        <v>2040702</v>
      </c>
      <c r="B329" s="440" t="s">
        <v>135</v>
      </c>
      <c r="C329" s="205"/>
      <c r="D329" s="205">
        <v>0</v>
      </c>
      <c r="E329" s="439">
        <f t="shared" si="15"/>
        <v>0</v>
      </c>
      <c r="F329" s="258" t="str">
        <f t="shared" si="16"/>
        <v>否</v>
      </c>
      <c r="G329" s="160" t="str">
        <f t="shared" si="17"/>
        <v>项</v>
      </c>
    </row>
    <row r="330" s="160" customFormat="1" ht="36" hidden="1" customHeight="1" spans="1:7">
      <c r="A330" s="438">
        <v>2040703</v>
      </c>
      <c r="B330" s="440" t="s">
        <v>136</v>
      </c>
      <c r="C330" s="205"/>
      <c r="D330" s="205">
        <v>0</v>
      </c>
      <c r="E330" s="439">
        <f t="shared" si="15"/>
        <v>0</v>
      </c>
      <c r="F330" s="258" t="str">
        <f t="shared" si="16"/>
        <v>否</v>
      </c>
      <c r="G330" s="160" t="str">
        <f t="shared" si="17"/>
        <v>项</v>
      </c>
    </row>
    <row r="331" s="160" customFormat="1" ht="36" hidden="1" customHeight="1" spans="1:7">
      <c r="A331" s="438">
        <v>2040704</v>
      </c>
      <c r="B331" s="440" t="s">
        <v>316</v>
      </c>
      <c r="C331" s="205"/>
      <c r="D331" s="205">
        <v>0</v>
      </c>
      <c r="E331" s="439">
        <f t="shared" si="15"/>
        <v>0</v>
      </c>
      <c r="F331" s="258" t="str">
        <f t="shared" si="16"/>
        <v>否</v>
      </c>
      <c r="G331" s="160" t="str">
        <f t="shared" si="17"/>
        <v>项</v>
      </c>
    </row>
    <row r="332" s="160" customFormat="1" ht="36" hidden="1" customHeight="1" spans="1:7">
      <c r="A332" s="438">
        <v>2040705</v>
      </c>
      <c r="B332" s="440" t="s">
        <v>317</v>
      </c>
      <c r="C332" s="205"/>
      <c r="D332" s="205">
        <v>0</v>
      </c>
      <c r="E332" s="439">
        <f t="shared" si="15"/>
        <v>0</v>
      </c>
      <c r="F332" s="258" t="str">
        <f t="shared" si="16"/>
        <v>否</v>
      </c>
      <c r="G332" s="160" t="str">
        <f t="shared" si="17"/>
        <v>项</v>
      </c>
    </row>
    <row r="333" s="160" customFormat="1" ht="36" hidden="1" customHeight="1" spans="1:7">
      <c r="A333" s="438">
        <v>2040706</v>
      </c>
      <c r="B333" s="440" t="s">
        <v>318</v>
      </c>
      <c r="C333" s="205"/>
      <c r="D333" s="205">
        <v>0</v>
      </c>
      <c r="E333" s="439">
        <f t="shared" si="15"/>
        <v>0</v>
      </c>
      <c r="F333" s="258" t="str">
        <f t="shared" si="16"/>
        <v>否</v>
      </c>
      <c r="G333" s="160" t="str">
        <f t="shared" si="17"/>
        <v>项</v>
      </c>
    </row>
    <row r="334" s="160" customFormat="1" ht="36" hidden="1" customHeight="1" spans="1:7">
      <c r="A334" s="438">
        <v>2040707</v>
      </c>
      <c r="B334" s="440" t="s">
        <v>174</v>
      </c>
      <c r="C334" s="205"/>
      <c r="D334" s="205">
        <v>0</v>
      </c>
      <c r="E334" s="439">
        <f t="shared" si="15"/>
        <v>0</v>
      </c>
      <c r="F334" s="258" t="str">
        <f t="shared" si="16"/>
        <v>否</v>
      </c>
      <c r="G334" s="160" t="str">
        <f t="shared" si="17"/>
        <v>项</v>
      </c>
    </row>
    <row r="335" s="160" customFormat="1" ht="36" hidden="1" customHeight="1" spans="1:7">
      <c r="A335" s="438">
        <v>2040750</v>
      </c>
      <c r="B335" s="440" t="s">
        <v>143</v>
      </c>
      <c r="C335" s="205"/>
      <c r="D335" s="205">
        <v>0</v>
      </c>
      <c r="E335" s="439">
        <f t="shared" si="15"/>
        <v>0</v>
      </c>
      <c r="F335" s="258" t="str">
        <f t="shared" si="16"/>
        <v>否</v>
      </c>
      <c r="G335" s="160" t="str">
        <f t="shared" si="17"/>
        <v>项</v>
      </c>
    </row>
    <row r="336" s="160" customFormat="1" ht="36" hidden="1" customHeight="1" spans="1:7">
      <c r="A336" s="438">
        <v>2040799</v>
      </c>
      <c r="B336" s="440" t="s">
        <v>319</v>
      </c>
      <c r="C336" s="205"/>
      <c r="D336" s="205">
        <v>0</v>
      </c>
      <c r="E336" s="439">
        <f t="shared" si="15"/>
        <v>0</v>
      </c>
      <c r="F336" s="258" t="str">
        <f t="shared" si="16"/>
        <v>否</v>
      </c>
      <c r="G336" s="160" t="str">
        <f t="shared" si="17"/>
        <v>项</v>
      </c>
    </row>
    <row r="337" s="162" customFormat="1" ht="36" customHeight="1" spans="1:7">
      <c r="A337" s="438">
        <v>20408</v>
      </c>
      <c r="B337" s="296" t="s">
        <v>320</v>
      </c>
      <c r="C337" s="205">
        <f>SUM(C338:C346)</f>
        <v>3809</v>
      </c>
      <c r="D337" s="205">
        <f>((((SUM(D338:D346))+0)+0)+0)+0</f>
        <v>3333</v>
      </c>
      <c r="E337" s="439">
        <f t="shared" si="15"/>
        <v>-0.125</v>
      </c>
      <c r="F337" s="258" t="str">
        <f t="shared" si="16"/>
        <v>是</v>
      </c>
      <c r="G337" s="160" t="str">
        <f t="shared" si="17"/>
        <v>款</v>
      </c>
    </row>
    <row r="338" s="162" customFormat="1" ht="36" customHeight="1" spans="1:7">
      <c r="A338" s="438">
        <v>2040801</v>
      </c>
      <c r="B338" s="440" t="s">
        <v>134</v>
      </c>
      <c r="C338" s="205">
        <v>3023</v>
      </c>
      <c r="D338" s="205">
        <v>2903</v>
      </c>
      <c r="E338" s="439">
        <f t="shared" si="15"/>
        <v>-0.04</v>
      </c>
      <c r="F338" s="258" t="str">
        <f t="shared" si="16"/>
        <v>是</v>
      </c>
      <c r="G338" s="160" t="str">
        <f t="shared" si="17"/>
        <v>项</v>
      </c>
    </row>
    <row r="339" s="162" customFormat="1" ht="36" customHeight="1" spans="1:7">
      <c r="A339" s="438">
        <v>2040802</v>
      </c>
      <c r="B339" s="440" t="s">
        <v>135</v>
      </c>
      <c r="C339" s="205">
        <v>8</v>
      </c>
      <c r="D339" s="205">
        <v>0</v>
      </c>
      <c r="E339" s="439">
        <f t="shared" si="15"/>
        <v>-1</v>
      </c>
      <c r="F339" s="258" t="str">
        <f t="shared" si="16"/>
        <v>是</v>
      </c>
      <c r="G339" s="160" t="str">
        <f t="shared" si="17"/>
        <v>项</v>
      </c>
    </row>
    <row r="340" s="160" customFormat="1" ht="36" hidden="1" customHeight="1" spans="1:7">
      <c r="A340" s="438">
        <v>2040803</v>
      </c>
      <c r="B340" s="440" t="s">
        <v>136</v>
      </c>
      <c r="C340" s="205"/>
      <c r="D340" s="205">
        <v>0</v>
      </c>
      <c r="E340" s="439">
        <f t="shared" si="15"/>
        <v>0</v>
      </c>
      <c r="F340" s="258" t="str">
        <f t="shared" si="16"/>
        <v>否</v>
      </c>
      <c r="G340" s="160" t="str">
        <f t="shared" si="17"/>
        <v>项</v>
      </c>
    </row>
    <row r="341" s="162" customFormat="1" ht="36" customHeight="1" spans="1:7">
      <c r="A341" s="438">
        <v>2040804</v>
      </c>
      <c r="B341" s="440" t="s">
        <v>321</v>
      </c>
      <c r="C341" s="205">
        <v>111</v>
      </c>
      <c r="D341" s="205">
        <v>171</v>
      </c>
      <c r="E341" s="439">
        <f t="shared" si="15"/>
        <v>0.541</v>
      </c>
      <c r="F341" s="258" t="str">
        <f t="shared" si="16"/>
        <v>是</v>
      </c>
      <c r="G341" s="160" t="str">
        <f t="shared" si="17"/>
        <v>项</v>
      </c>
    </row>
    <row r="342" s="162" customFormat="1" ht="36" customHeight="1" spans="1:7">
      <c r="A342" s="438">
        <v>2040805</v>
      </c>
      <c r="B342" s="440" t="s">
        <v>322</v>
      </c>
      <c r="C342" s="205">
        <v>62</v>
      </c>
      <c r="D342" s="205">
        <v>76</v>
      </c>
      <c r="E342" s="439">
        <f t="shared" si="15"/>
        <v>0.226</v>
      </c>
      <c r="F342" s="258" t="str">
        <f t="shared" si="16"/>
        <v>是</v>
      </c>
      <c r="G342" s="160" t="str">
        <f t="shared" si="17"/>
        <v>项</v>
      </c>
    </row>
    <row r="343" s="162" customFormat="1" ht="36" customHeight="1" spans="1:7">
      <c r="A343" s="438">
        <v>2040806</v>
      </c>
      <c r="B343" s="440" t="s">
        <v>323</v>
      </c>
      <c r="C343" s="205">
        <v>476</v>
      </c>
      <c r="D343" s="205">
        <v>30</v>
      </c>
      <c r="E343" s="439">
        <f t="shared" si="15"/>
        <v>-0.937</v>
      </c>
      <c r="F343" s="258" t="str">
        <f t="shared" si="16"/>
        <v>是</v>
      </c>
      <c r="G343" s="160" t="str">
        <f t="shared" si="17"/>
        <v>项</v>
      </c>
    </row>
    <row r="344" s="162" customFormat="1" ht="36" customHeight="1" spans="1:7">
      <c r="A344" s="438">
        <v>2040807</v>
      </c>
      <c r="B344" s="440" t="s">
        <v>174</v>
      </c>
      <c r="C344" s="205">
        <v>45</v>
      </c>
      <c r="D344" s="205">
        <v>75</v>
      </c>
      <c r="E344" s="439">
        <f t="shared" si="15"/>
        <v>0.667</v>
      </c>
      <c r="F344" s="258" t="str">
        <f t="shared" si="16"/>
        <v>是</v>
      </c>
      <c r="G344" s="160" t="str">
        <f t="shared" si="17"/>
        <v>项</v>
      </c>
    </row>
    <row r="345" s="160" customFormat="1" ht="36" hidden="1" customHeight="1" spans="1:7">
      <c r="A345" s="438">
        <v>2040850</v>
      </c>
      <c r="B345" s="440" t="s">
        <v>143</v>
      </c>
      <c r="C345" s="205"/>
      <c r="D345" s="205">
        <v>0</v>
      </c>
      <c r="E345" s="439">
        <f t="shared" si="15"/>
        <v>0</v>
      </c>
      <c r="F345" s="258" t="str">
        <f t="shared" si="16"/>
        <v>否</v>
      </c>
      <c r="G345" s="160" t="str">
        <f t="shared" si="17"/>
        <v>项</v>
      </c>
    </row>
    <row r="346" s="162" customFormat="1" ht="36" customHeight="1" spans="1:7">
      <c r="A346" s="438">
        <v>2040899</v>
      </c>
      <c r="B346" s="440" t="s">
        <v>324</v>
      </c>
      <c r="C346" s="205">
        <v>84</v>
      </c>
      <c r="D346" s="205">
        <v>78</v>
      </c>
      <c r="E346" s="439">
        <f t="shared" si="15"/>
        <v>-0.071</v>
      </c>
      <c r="F346" s="258" t="str">
        <f t="shared" si="16"/>
        <v>是</v>
      </c>
      <c r="G346" s="160" t="str">
        <f t="shared" si="17"/>
        <v>项</v>
      </c>
    </row>
    <row r="347" s="160" customFormat="1" ht="36" hidden="1" customHeight="1" spans="1:7">
      <c r="A347" s="438">
        <v>20409</v>
      </c>
      <c r="B347" s="296" t="s">
        <v>325</v>
      </c>
      <c r="C347" s="205">
        <f>SUM(C348:C354)</f>
        <v>0</v>
      </c>
      <c r="D347" s="205">
        <f>((((SUM(D348:D354))+0)+0)+0)+0</f>
        <v>0</v>
      </c>
      <c r="E347" s="439">
        <f t="shared" si="15"/>
        <v>0</v>
      </c>
      <c r="F347" s="258" t="str">
        <f t="shared" si="16"/>
        <v>否</v>
      </c>
      <c r="G347" s="160" t="str">
        <f t="shared" si="17"/>
        <v>款</v>
      </c>
    </row>
    <row r="348" s="160" customFormat="1" ht="36" hidden="1" customHeight="1" spans="1:7">
      <c r="A348" s="438">
        <v>2040901</v>
      </c>
      <c r="B348" s="440" t="s">
        <v>134</v>
      </c>
      <c r="C348" s="205"/>
      <c r="D348" s="205">
        <v>0</v>
      </c>
      <c r="E348" s="439">
        <f t="shared" si="15"/>
        <v>0</v>
      </c>
      <c r="F348" s="258" t="str">
        <f t="shared" si="16"/>
        <v>否</v>
      </c>
      <c r="G348" s="160" t="str">
        <f t="shared" si="17"/>
        <v>项</v>
      </c>
    </row>
    <row r="349" s="160" customFormat="1" ht="36" hidden="1" customHeight="1" spans="1:7">
      <c r="A349" s="438">
        <v>2040902</v>
      </c>
      <c r="B349" s="440" t="s">
        <v>135</v>
      </c>
      <c r="C349" s="205"/>
      <c r="D349" s="205">
        <v>0</v>
      </c>
      <c r="E349" s="439">
        <f t="shared" si="15"/>
        <v>0</v>
      </c>
      <c r="F349" s="258" t="str">
        <f t="shared" si="16"/>
        <v>否</v>
      </c>
      <c r="G349" s="160" t="str">
        <f t="shared" si="17"/>
        <v>项</v>
      </c>
    </row>
    <row r="350" s="160" customFormat="1" ht="36" hidden="1" customHeight="1" spans="1:7">
      <c r="A350" s="438">
        <v>2040903</v>
      </c>
      <c r="B350" s="440" t="s">
        <v>136</v>
      </c>
      <c r="C350" s="205"/>
      <c r="D350" s="205">
        <v>0</v>
      </c>
      <c r="E350" s="439">
        <f t="shared" si="15"/>
        <v>0</v>
      </c>
      <c r="F350" s="258" t="str">
        <f t="shared" si="16"/>
        <v>否</v>
      </c>
      <c r="G350" s="160" t="str">
        <f t="shared" si="17"/>
        <v>项</v>
      </c>
    </row>
    <row r="351" s="160" customFormat="1" ht="36" hidden="1" customHeight="1" spans="1:7">
      <c r="A351" s="438">
        <v>2040904</v>
      </c>
      <c r="B351" s="440" t="s">
        <v>326</v>
      </c>
      <c r="C351" s="205"/>
      <c r="D351" s="205">
        <v>0</v>
      </c>
      <c r="E351" s="439">
        <f t="shared" si="15"/>
        <v>0</v>
      </c>
      <c r="F351" s="258" t="str">
        <f t="shared" si="16"/>
        <v>否</v>
      </c>
      <c r="G351" s="160" t="str">
        <f t="shared" si="17"/>
        <v>项</v>
      </c>
    </row>
    <row r="352" s="160" customFormat="1" ht="36" hidden="1" customHeight="1" spans="1:7">
      <c r="A352" s="438">
        <v>2040905</v>
      </c>
      <c r="B352" s="440" t="s">
        <v>327</v>
      </c>
      <c r="C352" s="205"/>
      <c r="D352" s="205">
        <v>0</v>
      </c>
      <c r="E352" s="439">
        <f t="shared" si="15"/>
        <v>0</v>
      </c>
      <c r="F352" s="258" t="str">
        <f t="shared" si="16"/>
        <v>否</v>
      </c>
      <c r="G352" s="160" t="str">
        <f t="shared" si="17"/>
        <v>项</v>
      </c>
    </row>
    <row r="353" s="160" customFormat="1" ht="36" hidden="1" customHeight="1" spans="1:7">
      <c r="A353" s="438">
        <v>2040950</v>
      </c>
      <c r="B353" s="440" t="s">
        <v>143</v>
      </c>
      <c r="C353" s="205"/>
      <c r="D353" s="205">
        <v>0</v>
      </c>
      <c r="E353" s="439">
        <f t="shared" si="15"/>
        <v>0</v>
      </c>
      <c r="F353" s="258" t="str">
        <f t="shared" si="16"/>
        <v>否</v>
      </c>
      <c r="G353" s="160" t="str">
        <f t="shared" si="17"/>
        <v>项</v>
      </c>
    </row>
    <row r="354" s="160" customFormat="1" ht="36" hidden="1" customHeight="1" spans="1:7">
      <c r="A354" s="438">
        <v>2040999</v>
      </c>
      <c r="B354" s="440" t="s">
        <v>328</v>
      </c>
      <c r="C354" s="205"/>
      <c r="D354" s="205">
        <v>0</v>
      </c>
      <c r="E354" s="439">
        <f t="shared" si="15"/>
        <v>0</v>
      </c>
      <c r="F354" s="258" t="str">
        <f t="shared" si="16"/>
        <v>否</v>
      </c>
      <c r="G354" s="160" t="str">
        <f t="shared" si="17"/>
        <v>项</v>
      </c>
    </row>
    <row r="355" s="160" customFormat="1" ht="36" hidden="1" customHeight="1" spans="1:7">
      <c r="A355" s="438">
        <v>20410</v>
      </c>
      <c r="B355" s="296" t="s">
        <v>329</v>
      </c>
      <c r="C355" s="205">
        <f>SUM(C356:C360)</f>
        <v>0</v>
      </c>
      <c r="D355" s="205">
        <f>((((SUM(D356:D360))+0)+0)+0)+0</f>
        <v>0</v>
      </c>
      <c r="E355" s="439">
        <f t="shared" si="15"/>
        <v>0</v>
      </c>
      <c r="F355" s="258" t="str">
        <f t="shared" si="16"/>
        <v>否</v>
      </c>
      <c r="G355" s="160" t="str">
        <f t="shared" si="17"/>
        <v>款</v>
      </c>
    </row>
    <row r="356" s="160" customFormat="1" ht="36" hidden="1" customHeight="1" spans="1:7">
      <c r="A356" s="438">
        <v>2041001</v>
      </c>
      <c r="B356" s="440" t="s">
        <v>134</v>
      </c>
      <c r="C356" s="205"/>
      <c r="D356" s="205">
        <v>0</v>
      </c>
      <c r="E356" s="439">
        <f t="shared" si="15"/>
        <v>0</v>
      </c>
      <c r="F356" s="258" t="str">
        <f t="shared" si="16"/>
        <v>否</v>
      </c>
      <c r="G356" s="160" t="str">
        <f t="shared" si="17"/>
        <v>项</v>
      </c>
    </row>
    <row r="357" s="160" customFormat="1" ht="36" hidden="1" customHeight="1" spans="1:7">
      <c r="A357" s="438">
        <v>2041002</v>
      </c>
      <c r="B357" s="440" t="s">
        <v>135</v>
      </c>
      <c r="C357" s="205"/>
      <c r="D357" s="205">
        <v>0</v>
      </c>
      <c r="E357" s="439">
        <f t="shared" si="15"/>
        <v>0</v>
      </c>
      <c r="F357" s="258" t="str">
        <f t="shared" si="16"/>
        <v>否</v>
      </c>
      <c r="G357" s="160" t="str">
        <f t="shared" si="17"/>
        <v>项</v>
      </c>
    </row>
    <row r="358" s="160" customFormat="1" ht="36" hidden="1" customHeight="1" spans="1:7">
      <c r="A358" s="438">
        <v>2041006</v>
      </c>
      <c r="B358" s="440" t="s">
        <v>174</v>
      </c>
      <c r="C358" s="205"/>
      <c r="D358" s="205">
        <v>0</v>
      </c>
      <c r="E358" s="439">
        <f t="shared" si="15"/>
        <v>0</v>
      </c>
      <c r="F358" s="258" t="str">
        <f t="shared" si="16"/>
        <v>否</v>
      </c>
      <c r="G358" s="160" t="str">
        <f t="shared" si="17"/>
        <v>项</v>
      </c>
    </row>
    <row r="359" s="160" customFormat="1" ht="36" hidden="1" customHeight="1" spans="1:7">
      <c r="A359" s="438">
        <v>2041007</v>
      </c>
      <c r="B359" s="440" t="s">
        <v>330</v>
      </c>
      <c r="C359" s="205"/>
      <c r="D359" s="205">
        <v>0</v>
      </c>
      <c r="E359" s="439">
        <f t="shared" si="15"/>
        <v>0</v>
      </c>
      <c r="F359" s="258" t="str">
        <f t="shared" si="16"/>
        <v>否</v>
      </c>
      <c r="G359" s="160" t="str">
        <f t="shared" si="17"/>
        <v>项</v>
      </c>
    </row>
    <row r="360" s="160" customFormat="1" ht="36" hidden="1" customHeight="1" spans="1:7">
      <c r="A360" s="438">
        <v>2041099</v>
      </c>
      <c r="B360" s="440" t="s">
        <v>331</v>
      </c>
      <c r="C360" s="205"/>
      <c r="D360" s="205">
        <v>0</v>
      </c>
      <c r="E360" s="439">
        <f t="shared" si="15"/>
        <v>0</v>
      </c>
      <c r="F360" s="258" t="str">
        <f t="shared" si="16"/>
        <v>否</v>
      </c>
      <c r="G360" s="160" t="str">
        <f t="shared" si="17"/>
        <v>项</v>
      </c>
    </row>
    <row r="361" s="162" customFormat="1" ht="36" customHeight="1" spans="1:7">
      <c r="A361" s="438">
        <v>20499</v>
      </c>
      <c r="B361" s="296" t="s">
        <v>332</v>
      </c>
      <c r="C361" s="205">
        <f>SUM(C362:C363)</f>
        <v>190</v>
      </c>
      <c r="D361" s="205">
        <f>((((SUM(D362:D363))+0)+0)+0)+0</f>
        <v>0</v>
      </c>
      <c r="E361" s="439">
        <f t="shared" si="15"/>
        <v>-1</v>
      </c>
      <c r="F361" s="258" t="str">
        <f t="shared" si="16"/>
        <v>是</v>
      </c>
      <c r="G361" s="160" t="str">
        <f t="shared" si="17"/>
        <v>款</v>
      </c>
    </row>
    <row r="362" s="160" customFormat="1" ht="36" hidden="1" customHeight="1" spans="1:7">
      <c r="A362" s="443">
        <v>2049902</v>
      </c>
      <c r="B362" s="440" t="s">
        <v>333</v>
      </c>
      <c r="C362" s="205"/>
      <c r="D362" s="205">
        <v>0</v>
      </c>
      <c r="E362" s="439">
        <f t="shared" si="15"/>
        <v>0</v>
      </c>
      <c r="F362" s="258" t="str">
        <f t="shared" si="16"/>
        <v>否</v>
      </c>
      <c r="G362" s="160" t="str">
        <f t="shared" si="17"/>
        <v>项</v>
      </c>
    </row>
    <row r="363" s="162" customFormat="1" ht="36" customHeight="1" spans="1:7">
      <c r="A363" s="445">
        <v>2049999</v>
      </c>
      <c r="B363" s="440" t="s">
        <v>332</v>
      </c>
      <c r="C363" s="205">
        <v>190</v>
      </c>
      <c r="D363" s="205"/>
      <c r="E363" s="439">
        <f t="shared" si="15"/>
        <v>-1</v>
      </c>
      <c r="F363" s="258" t="str">
        <f t="shared" si="16"/>
        <v>是</v>
      </c>
      <c r="G363" s="160" t="str">
        <f t="shared" si="17"/>
        <v>项</v>
      </c>
    </row>
    <row r="364" s="162" customFormat="1" ht="36" customHeight="1" spans="1:7">
      <c r="A364" s="436">
        <v>205</v>
      </c>
      <c r="B364" s="284" t="s">
        <v>53</v>
      </c>
      <c r="C364" s="285">
        <f>SUM(C365,C370,C377,C383,C389,C393,C397,C401,C407,C414)</f>
        <v>112654</v>
      </c>
      <c r="D364" s="285">
        <f>SUM(D365,D370,D377,D383,D389,D393,D397,D401,D407,D414)</f>
        <v>123768</v>
      </c>
      <c r="E364" s="437">
        <f t="shared" si="15"/>
        <v>0.099</v>
      </c>
      <c r="F364" s="258" t="str">
        <f t="shared" si="16"/>
        <v>是</v>
      </c>
      <c r="G364" s="160" t="str">
        <f t="shared" si="17"/>
        <v>类</v>
      </c>
    </row>
    <row r="365" s="162" customFormat="1" ht="36" customHeight="1" spans="1:7">
      <c r="A365" s="438">
        <v>20501</v>
      </c>
      <c r="B365" s="296" t="s">
        <v>334</v>
      </c>
      <c r="C365" s="205">
        <f>SUM(C366:C369)</f>
        <v>2229</v>
      </c>
      <c r="D365" s="205">
        <f>((((SUM(D366:D369))+0)+0)+0)+0</f>
        <v>2590</v>
      </c>
      <c r="E365" s="439">
        <f t="shared" si="15"/>
        <v>0.162</v>
      </c>
      <c r="F365" s="258" t="str">
        <f t="shared" si="16"/>
        <v>是</v>
      </c>
      <c r="G365" s="160" t="str">
        <f t="shared" si="17"/>
        <v>款</v>
      </c>
    </row>
    <row r="366" s="162" customFormat="1" ht="36" customHeight="1" spans="1:7">
      <c r="A366" s="438">
        <v>2050101</v>
      </c>
      <c r="B366" s="440" t="s">
        <v>134</v>
      </c>
      <c r="C366" s="205">
        <v>931</v>
      </c>
      <c r="D366" s="205">
        <v>868</v>
      </c>
      <c r="E366" s="439">
        <f t="shared" si="15"/>
        <v>-0.068</v>
      </c>
      <c r="F366" s="258" t="str">
        <f t="shared" si="16"/>
        <v>是</v>
      </c>
      <c r="G366" s="160" t="str">
        <f t="shared" si="17"/>
        <v>项</v>
      </c>
    </row>
    <row r="367" s="162" customFormat="1" ht="36" customHeight="1" spans="1:7">
      <c r="A367" s="438">
        <v>2050102</v>
      </c>
      <c r="B367" s="440" t="s">
        <v>135</v>
      </c>
      <c r="C367" s="205">
        <v>695</v>
      </c>
      <c r="D367" s="205">
        <v>1100</v>
      </c>
      <c r="E367" s="439">
        <f t="shared" si="15"/>
        <v>0.583</v>
      </c>
      <c r="F367" s="258" t="str">
        <f t="shared" si="16"/>
        <v>是</v>
      </c>
      <c r="G367" s="160" t="str">
        <f t="shared" si="17"/>
        <v>项</v>
      </c>
    </row>
    <row r="368" s="162" customFormat="1" ht="36" customHeight="1" spans="1:7">
      <c r="A368" s="438">
        <v>2050103</v>
      </c>
      <c r="B368" s="440" t="s">
        <v>136</v>
      </c>
      <c r="C368" s="205">
        <v>603</v>
      </c>
      <c r="D368" s="205">
        <v>622</v>
      </c>
      <c r="E368" s="439">
        <f t="shared" si="15"/>
        <v>0.032</v>
      </c>
      <c r="F368" s="258" t="str">
        <f t="shared" si="16"/>
        <v>是</v>
      </c>
      <c r="G368" s="160" t="str">
        <f t="shared" si="17"/>
        <v>项</v>
      </c>
    </row>
    <row r="369" s="160" customFormat="1" ht="36" hidden="1" customHeight="1" spans="1:7">
      <c r="A369" s="438">
        <v>2050199</v>
      </c>
      <c r="B369" s="440" t="s">
        <v>335</v>
      </c>
      <c r="C369" s="205"/>
      <c r="D369" s="205">
        <v>0</v>
      </c>
      <c r="E369" s="439">
        <f t="shared" si="15"/>
        <v>0</v>
      </c>
      <c r="F369" s="258" t="str">
        <f t="shared" si="16"/>
        <v>否</v>
      </c>
      <c r="G369" s="160" t="str">
        <f t="shared" si="17"/>
        <v>项</v>
      </c>
    </row>
    <row r="370" s="162" customFormat="1" ht="36" customHeight="1" spans="1:7">
      <c r="A370" s="438">
        <v>20502</v>
      </c>
      <c r="B370" s="296" t="s">
        <v>336</v>
      </c>
      <c r="C370" s="205">
        <f>SUM(C371:C376)</f>
        <v>28650</v>
      </c>
      <c r="D370" s="205">
        <f>((((SUM(D371:D376))+0)+0)+0)+0</f>
        <v>40994</v>
      </c>
      <c r="E370" s="439">
        <f t="shared" si="15"/>
        <v>0.431</v>
      </c>
      <c r="F370" s="258" t="str">
        <f t="shared" si="16"/>
        <v>是</v>
      </c>
      <c r="G370" s="160" t="str">
        <f t="shared" si="17"/>
        <v>款</v>
      </c>
    </row>
    <row r="371" s="162" customFormat="1" ht="36" customHeight="1" spans="1:7">
      <c r="A371" s="438">
        <v>2050201</v>
      </c>
      <c r="B371" s="440" t="s">
        <v>337</v>
      </c>
      <c r="C371" s="205">
        <v>4445</v>
      </c>
      <c r="D371" s="205">
        <v>3474</v>
      </c>
      <c r="E371" s="439">
        <f t="shared" si="15"/>
        <v>-0.218</v>
      </c>
      <c r="F371" s="258" t="str">
        <f t="shared" si="16"/>
        <v>是</v>
      </c>
      <c r="G371" s="160" t="str">
        <f t="shared" si="17"/>
        <v>项</v>
      </c>
    </row>
    <row r="372" s="162" customFormat="1" ht="36" customHeight="1" spans="1:7">
      <c r="A372" s="438">
        <v>2050202</v>
      </c>
      <c r="B372" s="440" t="s">
        <v>338</v>
      </c>
      <c r="C372" s="205">
        <v>7800</v>
      </c>
      <c r="D372" s="205">
        <v>16869</v>
      </c>
      <c r="E372" s="439">
        <f t="shared" si="15"/>
        <v>1.163</v>
      </c>
      <c r="F372" s="258" t="str">
        <f t="shared" si="16"/>
        <v>是</v>
      </c>
      <c r="G372" s="160" t="str">
        <f t="shared" si="17"/>
        <v>项</v>
      </c>
    </row>
    <row r="373" s="162" customFormat="1" ht="36" customHeight="1" spans="1:7">
      <c r="A373" s="438">
        <v>2050203</v>
      </c>
      <c r="B373" s="440" t="s">
        <v>339</v>
      </c>
      <c r="C373" s="205">
        <v>1650</v>
      </c>
      <c r="D373" s="205">
        <v>768</v>
      </c>
      <c r="E373" s="439">
        <f t="shared" si="15"/>
        <v>-0.535</v>
      </c>
      <c r="F373" s="258" t="str">
        <f t="shared" si="16"/>
        <v>是</v>
      </c>
      <c r="G373" s="160" t="str">
        <f t="shared" si="17"/>
        <v>项</v>
      </c>
    </row>
    <row r="374" s="162" customFormat="1" ht="36" customHeight="1" spans="1:7">
      <c r="A374" s="438">
        <v>2050204</v>
      </c>
      <c r="B374" s="440" t="s">
        <v>340</v>
      </c>
      <c r="C374" s="205">
        <v>14066</v>
      </c>
      <c r="D374" s="205">
        <v>19794</v>
      </c>
      <c r="E374" s="439">
        <f t="shared" si="15"/>
        <v>0.407</v>
      </c>
      <c r="F374" s="258" t="str">
        <f t="shared" si="16"/>
        <v>是</v>
      </c>
      <c r="G374" s="160" t="str">
        <f t="shared" si="17"/>
        <v>项</v>
      </c>
    </row>
    <row r="375" s="162" customFormat="1" ht="36" customHeight="1" spans="1:7">
      <c r="A375" s="438">
        <v>2050205</v>
      </c>
      <c r="B375" s="440" t="s">
        <v>341</v>
      </c>
      <c r="C375" s="205">
        <v>550</v>
      </c>
      <c r="D375" s="205">
        <v>0</v>
      </c>
      <c r="E375" s="439">
        <f t="shared" si="15"/>
        <v>-1</v>
      </c>
      <c r="F375" s="258" t="str">
        <f t="shared" si="16"/>
        <v>是</v>
      </c>
      <c r="G375" s="160" t="str">
        <f t="shared" si="17"/>
        <v>项</v>
      </c>
    </row>
    <row r="376" s="162" customFormat="1" ht="36" customHeight="1" spans="1:7">
      <c r="A376" s="438">
        <v>2050299</v>
      </c>
      <c r="B376" s="440" t="s">
        <v>342</v>
      </c>
      <c r="C376" s="205">
        <v>139</v>
      </c>
      <c r="D376" s="205">
        <v>89</v>
      </c>
      <c r="E376" s="439">
        <f t="shared" si="15"/>
        <v>-0.36</v>
      </c>
      <c r="F376" s="258" t="str">
        <f t="shared" si="16"/>
        <v>是</v>
      </c>
      <c r="G376" s="160" t="str">
        <f t="shared" si="17"/>
        <v>项</v>
      </c>
    </row>
    <row r="377" s="162" customFormat="1" ht="36" customHeight="1" spans="1:7">
      <c r="A377" s="438">
        <v>20503</v>
      </c>
      <c r="B377" s="296" t="s">
        <v>343</v>
      </c>
      <c r="C377" s="205">
        <f>SUM(C378:C382)</f>
        <v>71038</v>
      </c>
      <c r="D377" s="205">
        <f>((((SUM(D378:D382))+0)+0)+0)+0</f>
        <v>54189</v>
      </c>
      <c r="E377" s="439">
        <f t="shared" si="15"/>
        <v>-0.237</v>
      </c>
      <c r="F377" s="258" t="str">
        <f t="shared" si="16"/>
        <v>是</v>
      </c>
      <c r="G377" s="160" t="str">
        <f t="shared" si="17"/>
        <v>款</v>
      </c>
    </row>
    <row r="378" s="160" customFormat="1" ht="36" hidden="1" customHeight="1" spans="1:7">
      <c r="A378" s="438">
        <v>2050301</v>
      </c>
      <c r="B378" s="440" t="s">
        <v>344</v>
      </c>
      <c r="C378" s="205"/>
      <c r="D378" s="205">
        <v>0</v>
      </c>
      <c r="E378" s="439">
        <f t="shared" si="15"/>
        <v>0</v>
      </c>
      <c r="F378" s="258" t="str">
        <f t="shared" si="16"/>
        <v>否</v>
      </c>
      <c r="G378" s="160" t="str">
        <f t="shared" si="17"/>
        <v>项</v>
      </c>
    </row>
    <row r="379" s="162" customFormat="1" ht="36" customHeight="1" spans="1:7">
      <c r="A379" s="438">
        <v>2050302</v>
      </c>
      <c r="B379" s="440" t="s">
        <v>345</v>
      </c>
      <c r="C379" s="205">
        <v>30011</v>
      </c>
      <c r="D379" s="205">
        <v>34926</v>
      </c>
      <c r="E379" s="439">
        <f t="shared" si="15"/>
        <v>0.164</v>
      </c>
      <c r="F379" s="258" t="str">
        <f t="shared" si="16"/>
        <v>是</v>
      </c>
      <c r="G379" s="160" t="str">
        <f t="shared" si="17"/>
        <v>项</v>
      </c>
    </row>
    <row r="380" s="162" customFormat="1" ht="36" customHeight="1" spans="1:7">
      <c r="A380" s="438">
        <v>2050303</v>
      </c>
      <c r="B380" s="440" t="s">
        <v>346</v>
      </c>
      <c r="C380" s="205">
        <v>7860</v>
      </c>
      <c r="D380" s="205">
        <v>4101</v>
      </c>
      <c r="E380" s="439">
        <f t="shared" si="15"/>
        <v>-0.478</v>
      </c>
      <c r="F380" s="258" t="str">
        <f t="shared" si="16"/>
        <v>是</v>
      </c>
      <c r="G380" s="160" t="str">
        <f t="shared" si="17"/>
        <v>项</v>
      </c>
    </row>
    <row r="381" s="162" customFormat="1" ht="36" customHeight="1" spans="1:7">
      <c r="A381" s="438">
        <v>2050305</v>
      </c>
      <c r="B381" s="440" t="s">
        <v>347</v>
      </c>
      <c r="C381" s="205">
        <v>33060</v>
      </c>
      <c r="D381" s="205">
        <v>15102</v>
      </c>
      <c r="E381" s="439">
        <f t="shared" si="15"/>
        <v>-0.543</v>
      </c>
      <c r="F381" s="258" t="str">
        <f t="shared" si="16"/>
        <v>是</v>
      </c>
      <c r="G381" s="160" t="str">
        <f t="shared" si="17"/>
        <v>项</v>
      </c>
    </row>
    <row r="382" s="162" customFormat="1" ht="36" customHeight="1" spans="1:7">
      <c r="A382" s="438">
        <v>2050399</v>
      </c>
      <c r="B382" s="440" t="s">
        <v>348</v>
      </c>
      <c r="C382" s="205">
        <v>107</v>
      </c>
      <c r="D382" s="205">
        <v>60</v>
      </c>
      <c r="E382" s="439">
        <f t="shared" si="15"/>
        <v>-0.439</v>
      </c>
      <c r="F382" s="258" t="str">
        <f t="shared" si="16"/>
        <v>是</v>
      </c>
      <c r="G382" s="160" t="str">
        <f t="shared" si="17"/>
        <v>项</v>
      </c>
    </row>
    <row r="383" s="160" customFormat="1" ht="36" hidden="1" customHeight="1" spans="1:7">
      <c r="A383" s="438">
        <v>20504</v>
      </c>
      <c r="B383" s="296" t="s">
        <v>349</v>
      </c>
      <c r="C383" s="205">
        <f>SUM(C384:C388)</f>
        <v>0</v>
      </c>
      <c r="D383" s="205">
        <f>((((SUM(D384:D388))+0)+0)+0)+0</f>
        <v>0</v>
      </c>
      <c r="E383" s="439">
        <f t="shared" si="15"/>
        <v>0</v>
      </c>
      <c r="F383" s="258" t="str">
        <f t="shared" si="16"/>
        <v>否</v>
      </c>
      <c r="G383" s="160" t="str">
        <f t="shared" si="17"/>
        <v>款</v>
      </c>
    </row>
    <row r="384" s="160" customFormat="1" ht="36" hidden="1" customHeight="1" spans="1:7">
      <c r="A384" s="438">
        <v>2050401</v>
      </c>
      <c r="B384" s="440" t="s">
        <v>350</v>
      </c>
      <c r="C384" s="205"/>
      <c r="D384" s="205">
        <v>0</v>
      </c>
      <c r="E384" s="439">
        <f t="shared" si="15"/>
        <v>0</v>
      </c>
      <c r="F384" s="258" t="str">
        <f t="shared" si="16"/>
        <v>否</v>
      </c>
      <c r="G384" s="160" t="str">
        <f t="shared" si="17"/>
        <v>项</v>
      </c>
    </row>
    <row r="385" s="160" customFormat="1" ht="36" hidden="1" customHeight="1" spans="1:7">
      <c r="A385" s="438">
        <v>2050402</v>
      </c>
      <c r="B385" s="440" t="s">
        <v>351</v>
      </c>
      <c r="C385" s="205"/>
      <c r="D385" s="205">
        <v>0</v>
      </c>
      <c r="E385" s="439">
        <f t="shared" si="15"/>
        <v>0</v>
      </c>
      <c r="F385" s="258" t="str">
        <f t="shared" si="16"/>
        <v>否</v>
      </c>
      <c r="G385" s="160" t="str">
        <f t="shared" si="17"/>
        <v>项</v>
      </c>
    </row>
    <row r="386" s="160" customFormat="1" ht="36" hidden="1" customHeight="1" spans="1:7">
      <c r="A386" s="438">
        <v>2050403</v>
      </c>
      <c r="B386" s="440" t="s">
        <v>352</v>
      </c>
      <c r="C386" s="205"/>
      <c r="D386" s="205">
        <v>0</v>
      </c>
      <c r="E386" s="439">
        <f t="shared" si="15"/>
        <v>0</v>
      </c>
      <c r="F386" s="258" t="str">
        <f t="shared" si="16"/>
        <v>否</v>
      </c>
      <c r="G386" s="160" t="str">
        <f t="shared" si="17"/>
        <v>项</v>
      </c>
    </row>
    <row r="387" s="160" customFormat="1" ht="36" hidden="1" customHeight="1" spans="1:7">
      <c r="A387" s="438">
        <v>2050404</v>
      </c>
      <c r="B387" s="440" t="s">
        <v>353</v>
      </c>
      <c r="C387" s="205"/>
      <c r="D387" s="205">
        <v>0</v>
      </c>
      <c r="E387" s="439">
        <f t="shared" si="15"/>
        <v>0</v>
      </c>
      <c r="F387" s="258" t="str">
        <f t="shared" si="16"/>
        <v>否</v>
      </c>
      <c r="G387" s="160" t="str">
        <f t="shared" si="17"/>
        <v>项</v>
      </c>
    </row>
    <row r="388" s="160" customFormat="1" ht="36" hidden="1" customHeight="1" spans="1:7">
      <c r="A388" s="438">
        <v>2050499</v>
      </c>
      <c r="B388" s="440" t="s">
        <v>354</v>
      </c>
      <c r="C388" s="205"/>
      <c r="D388" s="205">
        <v>0</v>
      </c>
      <c r="E388" s="439">
        <f t="shared" ref="E388:E451" si="18">IF(C388&lt;0,"",IFERROR(D388/C388-1,0))</f>
        <v>0</v>
      </c>
      <c r="F388" s="258" t="str">
        <f t="shared" ref="F388:F451" si="19">IF(LEN(A388)=3,"是",IF(B388&lt;&gt;"",IF(SUM(C388:D388)&lt;&gt;0,"是","否"),"是"))</f>
        <v>否</v>
      </c>
      <c r="G388" s="160" t="str">
        <f t="shared" ref="G388:G451" si="20">IF(LEN(A388)=3,"类",IF(LEN(A388)=5,"款","项"))</f>
        <v>项</v>
      </c>
    </row>
    <row r="389" s="160" customFormat="1" ht="36" hidden="1" customHeight="1" spans="1:7">
      <c r="A389" s="438">
        <v>20505</v>
      </c>
      <c r="B389" s="296" t="s">
        <v>355</v>
      </c>
      <c r="C389" s="205">
        <f>SUM(C390:C392)</f>
        <v>0</v>
      </c>
      <c r="D389" s="205">
        <f>((((SUM(D390:D392))+0)+0)+0)+0</f>
        <v>0</v>
      </c>
      <c r="E389" s="439">
        <f t="shared" si="18"/>
        <v>0</v>
      </c>
      <c r="F389" s="258" t="str">
        <f t="shared" si="19"/>
        <v>否</v>
      </c>
      <c r="G389" s="160" t="str">
        <f t="shared" si="20"/>
        <v>款</v>
      </c>
    </row>
    <row r="390" s="160" customFormat="1" ht="36" hidden="1" customHeight="1" spans="1:7">
      <c r="A390" s="438">
        <v>2050501</v>
      </c>
      <c r="B390" s="440" t="s">
        <v>356</v>
      </c>
      <c r="C390" s="205"/>
      <c r="D390" s="205">
        <v>0</v>
      </c>
      <c r="E390" s="439">
        <f t="shared" si="18"/>
        <v>0</v>
      </c>
      <c r="F390" s="258" t="str">
        <f t="shared" si="19"/>
        <v>否</v>
      </c>
      <c r="G390" s="160" t="str">
        <f t="shared" si="20"/>
        <v>项</v>
      </c>
    </row>
    <row r="391" s="160" customFormat="1" ht="36" hidden="1" customHeight="1" spans="1:7">
      <c r="A391" s="438">
        <v>2050502</v>
      </c>
      <c r="B391" s="440" t="s">
        <v>357</v>
      </c>
      <c r="C391" s="205"/>
      <c r="D391" s="205">
        <v>0</v>
      </c>
      <c r="E391" s="439">
        <f t="shared" si="18"/>
        <v>0</v>
      </c>
      <c r="F391" s="258" t="str">
        <f t="shared" si="19"/>
        <v>否</v>
      </c>
      <c r="G391" s="160" t="str">
        <f t="shared" si="20"/>
        <v>项</v>
      </c>
    </row>
    <row r="392" s="160" customFormat="1" ht="36" hidden="1" customHeight="1" spans="1:7">
      <c r="A392" s="438">
        <v>2050599</v>
      </c>
      <c r="B392" s="440" t="s">
        <v>358</v>
      </c>
      <c r="C392" s="205"/>
      <c r="D392" s="205">
        <v>0</v>
      </c>
      <c r="E392" s="439">
        <f t="shared" si="18"/>
        <v>0</v>
      </c>
      <c r="F392" s="258" t="str">
        <f t="shared" si="19"/>
        <v>否</v>
      </c>
      <c r="G392" s="160" t="str">
        <f t="shared" si="20"/>
        <v>项</v>
      </c>
    </row>
    <row r="393" s="160" customFormat="1" ht="36" hidden="1" customHeight="1" spans="1:7">
      <c r="A393" s="438">
        <v>20506</v>
      </c>
      <c r="B393" s="296" t="s">
        <v>359</v>
      </c>
      <c r="C393" s="205">
        <f>SUM(C394:C396)</f>
        <v>0</v>
      </c>
      <c r="D393" s="205">
        <f>((((SUM(D394:D396))+0)+0)+0)+0</f>
        <v>0</v>
      </c>
      <c r="E393" s="439">
        <f t="shared" si="18"/>
        <v>0</v>
      </c>
      <c r="F393" s="258" t="str">
        <f t="shared" si="19"/>
        <v>否</v>
      </c>
      <c r="G393" s="160" t="str">
        <f t="shared" si="20"/>
        <v>款</v>
      </c>
    </row>
    <row r="394" s="160" customFormat="1" ht="36" hidden="1" customHeight="1" spans="1:7">
      <c r="A394" s="438">
        <v>2050601</v>
      </c>
      <c r="B394" s="440" t="s">
        <v>360</v>
      </c>
      <c r="C394" s="205"/>
      <c r="D394" s="205">
        <v>0</v>
      </c>
      <c r="E394" s="439">
        <f t="shared" si="18"/>
        <v>0</v>
      </c>
      <c r="F394" s="258" t="str">
        <f t="shared" si="19"/>
        <v>否</v>
      </c>
      <c r="G394" s="160" t="str">
        <f t="shared" si="20"/>
        <v>项</v>
      </c>
    </row>
    <row r="395" s="160" customFormat="1" ht="36" hidden="1" customHeight="1" spans="1:7">
      <c r="A395" s="438">
        <v>2050602</v>
      </c>
      <c r="B395" s="440" t="s">
        <v>361</v>
      </c>
      <c r="C395" s="205"/>
      <c r="D395" s="205">
        <v>0</v>
      </c>
      <c r="E395" s="439">
        <f t="shared" si="18"/>
        <v>0</v>
      </c>
      <c r="F395" s="258" t="str">
        <f t="shared" si="19"/>
        <v>否</v>
      </c>
      <c r="G395" s="160" t="str">
        <f t="shared" si="20"/>
        <v>项</v>
      </c>
    </row>
    <row r="396" s="160" customFormat="1" ht="36" hidden="1" customHeight="1" spans="1:7">
      <c r="A396" s="438">
        <v>2050699</v>
      </c>
      <c r="B396" s="440" t="s">
        <v>362</v>
      </c>
      <c r="C396" s="205"/>
      <c r="D396" s="205">
        <v>0</v>
      </c>
      <c r="E396" s="439">
        <f t="shared" si="18"/>
        <v>0</v>
      </c>
      <c r="F396" s="258" t="str">
        <f t="shared" si="19"/>
        <v>否</v>
      </c>
      <c r="G396" s="160" t="str">
        <f t="shared" si="20"/>
        <v>项</v>
      </c>
    </row>
    <row r="397" s="162" customFormat="1" ht="36" customHeight="1" spans="1:7">
      <c r="A397" s="438">
        <v>20507</v>
      </c>
      <c r="B397" s="296" t="s">
        <v>363</v>
      </c>
      <c r="C397" s="205">
        <f>SUM(C398:C400)</f>
        <v>3522</v>
      </c>
      <c r="D397" s="205">
        <f>((((SUM(D398:D400))+0)+0)+0)+0</f>
        <v>2985</v>
      </c>
      <c r="E397" s="439">
        <f t="shared" si="18"/>
        <v>-0.152</v>
      </c>
      <c r="F397" s="258" t="str">
        <f t="shared" si="19"/>
        <v>是</v>
      </c>
      <c r="G397" s="160" t="str">
        <f t="shared" si="20"/>
        <v>款</v>
      </c>
    </row>
    <row r="398" s="162" customFormat="1" ht="36" customHeight="1" spans="1:7">
      <c r="A398" s="438">
        <v>2050701</v>
      </c>
      <c r="B398" s="440" t="s">
        <v>364</v>
      </c>
      <c r="C398" s="205">
        <v>2203</v>
      </c>
      <c r="D398" s="205">
        <v>2087</v>
      </c>
      <c r="E398" s="439">
        <f t="shared" si="18"/>
        <v>-0.053</v>
      </c>
      <c r="F398" s="258" t="str">
        <f t="shared" si="19"/>
        <v>是</v>
      </c>
      <c r="G398" s="160" t="str">
        <f t="shared" si="20"/>
        <v>项</v>
      </c>
    </row>
    <row r="399" s="162" customFormat="1" ht="36" customHeight="1" spans="1:7">
      <c r="A399" s="438">
        <v>2050702</v>
      </c>
      <c r="B399" s="440" t="s">
        <v>365</v>
      </c>
      <c r="C399" s="205">
        <v>1319</v>
      </c>
      <c r="D399" s="205">
        <v>898</v>
      </c>
      <c r="E399" s="439">
        <f t="shared" si="18"/>
        <v>-0.319</v>
      </c>
      <c r="F399" s="258" t="str">
        <f t="shared" si="19"/>
        <v>是</v>
      </c>
      <c r="G399" s="160" t="str">
        <f t="shared" si="20"/>
        <v>项</v>
      </c>
    </row>
    <row r="400" s="160" customFormat="1" ht="36" hidden="1" customHeight="1" spans="1:7">
      <c r="A400" s="438">
        <v>2050799</v>
      </c>
      <c r="B400" s="440" t="s">
        <v>366</v>
      </c>
      <c r="C400" s="205"/>
      <c r="D400" s="205">
        <v>0</v>
      </c>
      <c r="E400" s="439">
        <f t="shared" si="18"/>
        <v>0</v>
      </c>
      <c r="F400" s="258" t="str">
        <f t="shared" si="19"/>
        <v>否</v>
      </c>
      <c r="G400" s="160" t="str">
        <f t="shared" si="20"/>
        <v>项</v>
      </c>
    </row>
    <row r="401" s="162" customFormat="1" ht="36" customHeight="1" spans="1:7">
      <c r="A401" s="438">
        <v>20508</v>
      </c>
      <c r="B401" s="296" t="s">
        <v>367</v>
      </c>
      <c r="C401" s="205">
        <f>SUM(C402:C406)</f>
        <v>2912</v>
      </c>
      <c r="D401" s="205">
        <f>((((SUM(D402:D406))+0)+0)+0)+0</f>
        <v>4278</v>
      </c>
      <c r="E401" s="439">
        <f t="shared" si="18"/>
        <v>0.469</v>
      </c>
      <c r="F401" s="258" t="str">
        <f t="shared" si="19"/>
        <v>是</v>
      </c>
      <c r="G401" s="160" t="str">
        <f t="shared" si="20"/>
        <v>款</v>
      </c>
    </row>
    <row r="402" s="160" customFormat="1" ht="36" hidden="1" customHeight="1" spans="1:7">
      <c r="A402" s="438">
        <v>2050801</v>
      </c>
      <c r="B402" s="440" t="s">
        <v>368</v>
      </c>
      <c r="C402" s="205"/>
      <c r="D402" s="205">
        <v>0</v>
      </c>
      <c r="E402" s="439">
        <f t="shared" si="18"/>
        <v>0</v>
      </c>
      <c r="F402" s="258" t="str">
        <f t="shared" si="19"/>
        <v>否</v>
      </c>
      <c r="G402" s="160" t="str">
        <f t="shared" si="20"/>
        <v>项</v>
      </c>
    </row>
    <row r="403" s="162" customFormat="1" ht="36" customHeight="1" spans="1:7">
      <c r="A403" s="438">
        <v>2050802</v>
      </c>
      <c r="B403" s="440" t="s">
        <v>369</v>
      </c>
      <c r="C403" s="205">
        <v>1501</v>
      </c>
      <c r="D403" s="205">
        <v>4278</v>
      </c>
      <c r="E403" s="439">
        <f t="shared" si="18"/>
        <v>1.85</v>
      </c>
      <c r="F403" s="258" t="str">
        <f t="shared" si="19"/>
        <v>是</v>
      </c>
      <c r="G403" s="160" t="str">
        <f t="shared" si="20"/>
        <v>项</v>
      </c>
    </row>
    <row r="404" s="162" customFormat="1" ht="36" customHeight="1" spans="1:7">
      <c r="A404" s="438">
        <v>2050803</v>
      </c>
      <c r="B404" s="440" t="s">
        <v>370</v>
      </c>
      <c r="C404" s="205">
        <v>1411</v>
      </c>
      <c r="D404" s="205">
        <v>0</v>
      </c>
      <c r="E404" s="439">
        <f t="shared" si="18"/>
        <v>-1</v>
      </c>
      <c r="F404" s="258" t="str">
        <f t="shared" si="19"/>
        <v>是</v>
      </c>
      <c r="G404" s="160" t="str">
        <f t="shared" si="20"/>
        <v>项</v>
      </c>
    </row>
    <row r="405" s="160" customFormat="1" ht="36" hidden="1" customHeight="1" spans="1:7">
      <c r="A405" s="438">
        <v>2050804</v>
      </c>
      <c r="B405" s="440" t="s">
        <v>371</v>
      </c>
      <c r="C405" s="205"/>
      <c r="D405" s="205">
        <v>0</v>
      </c>
      <c r="E405" s="439">
        <f t="shared" si="18"/>
        <v>0</v>
      </c>
      <c r="F405" s="258" t="str">
        <f t="shared" si="19"/>
        <v>否</v>
      </c>
      <c r="G405" s="160" t="str">
        <f t="shared" si="20"/>
        <v>项</v>
      </c>
    </row>
    <row r="406" s="160" customFormat="1" ht="36" hidden="1" customHeight="1" spans="1:7">
      <c r="A406" s="438">
        <v>2050899</v>
      </c>
      <c r="B406" s="440" t="s">
        <v>372</v>
      </c>
      <c r="C406" s="205"/>
      <c r="D406" s="205">
        <v>0</v>
      </c>
      <c r="E406" s="439">
        <f t="shared" si="18"/>
        <v>0</v>
      </c>
      <c r="F406" s="258" t="str">
        <f t="shared" si="19"/>
        <v>否</v>
      </c>
      <c r="G406" s="160" t="str">
        <f t="shared" si="20"/>
        <v>项</v>
      </c>
    </row>
    <row r="407" s="160" customFormat="1" ht="36" hidden="1" customHeight="1" spans="1:7">
      <c r="A407" s="438">
        <v>20509</v>
      </c>
      <c r="B407" s="296" t="s">
        <v>373</v>
      </c>
      <c r="C407" s="205">
        <f>SUM(C408:C413)</f>
        <v>0</v>
      </c>
      <c r="D407" s="205">
        <f>((((SUM(D408:D413))+0)+0)+0)+0</f>
        <v>0</v>
      </c>
      <c r="E407" s="439">
        <f t="shared" si="18"/>
        <v>0</v>
      </c>
      <c r="F407" s="258" t="str">
        <f t="shared" si="19"/>
        <v>否</v>
      </c>
      <c r="G407" s="160" t="str">
        <f t="shared" si="20"/>
        <v>款</v>
      </c>
    </row>
    <row r="408" s="160" customFormat="1" ht="36" hidden="1" customHeight="1" spans="1:7">
      <c r="A408" s="438">
        <v>2050901</v>
      </c>
      <c r="B408" s="440" t="s">
        <v>374</v>
      </c>
      <c r="C408" s="205"/>
      <c r="D408" s="205">
        <v>0</v>
      </c>
      <c r="E408" s="439">
        <f t="shared" si="18"/>
        <v>0</v>
      </c>
      <c r="F408" s="258" t="str">
        <f t="shared" si="19"/>
        <v>否</v>
      </c>
      <c r="G408" s="160" t="str">
        <f t="shared" si="20"/>
        <v>项</v>
      </c>
    </row>
    <row r="409" s="160" customFormat="1" ht="36" hidden="1" customHeight="1" spans="1:7">
      <c r="A409" s="438">
        <v>2050902</v>
      </c>
      <c r="B409" s="440" t="s">
        <v>375</v>
      </c>
      <c r="C409" s="205"/>
      <c r="D409" s="205">
        <v>0</v>
      </c>
      <c r="E409" s="439">
        <f t="shared" si="18"/>
        <v>0</v>
      </c>
      <c r="F409" s="258" t="str">
        <f t="shared" si="19"/>
        <v>否</v>
      </c>
      <c r="G409" s="160" t="str">
        <f t="shared" si="20"/>
        <v>项</v>
      </c>
    </row>
    <row r="410" s="160" customFormat="1" ht="36" hidden="1" customHeight="1" spans="1:7">
      <c r="A410" s="438">
        <v>2050903</v>
      </c>
      <c r="B410" s="440" t="s">
        <v>376</v>
      </c>
      <c r="C410" s="205"/>
      <c r="D410" s="205">
        <v>0</v>
      </c>
      <c r="E410" s="439">
        <f t="shared" si="18"/>
        <v>0</v>
      </c>
      <c r="F410" s="258" t="str">
        <f t="shared" si="19"/>
        <v>否</v>
      </c>
      <c r="G410" s="160" t="str">
        <f t="shared" si="20"/>
        <v>项</v>
      </c>
    </row>
    <row r="411" s="160" customFormat="1" ht="36" hidden="1" customHeight="1" spans="1:7">
      <c r="A411" s="438">
        <v>2050904</v>
      </c>
      <c r="B411" s="440" t="s">
        <v>377</v>
      </c>
      <c r="C411" s="205"/>
      <c r="D411" s="205">
        <v>0</v>
      </c>
      <c r="E411" s="439">
        <f t="shared" si="18"/>
        <v>0</v>
      </c>
      <c r="F411" s="258" t="str">
        <f t="shared" si="19"/>
        <v>否</v>
      </c>
      <c r="G411" s="160" t="str">
        <f t="shared" si="20"/>
        <v>项</v>
      </c>
    </row>
    <row r="412" s="160" customFormat="1" ht="36" hidden="1" customHeight="1" spans="1:7">
      <c r="A412" s="438">
        <v>2050905</v>
      </c>
      <c r="B412" s="440" t="s">
        <v>378</v>
      </c>
      <c r="C412" s="205"/>
      <c r="D412" s="205">
        <v>0</v>
      </c>
      <c r="E412" s="439">
        <f t="shared" si="18"/>
        <v>0</v>
      </c>
      <c r="F412" s="258" t="str">
        <f t="shared" si="19"/>
        <v>否</v>
      </c>
      <c r="G412" s="160" t="str">
        <f t="shared" si="20"/>
        <v>项</v>
      </c>
    </row>
    <row r="413" s="427" customFormat="1" ht="36" hidden="1" customHeight="1" spans="1:7">
      <c r="A413" s="438">
        <v>2050999</v>
      </c>
      <c r="B413" s="440" t="s">
        <v>379</v>
      </c>
      <c r="C413" s="205"/>
      <c r="D413" s="205">
        <v>0</v>
      </c>
      <c r="E413" s="439">
        <f t="shared" si="18"/>
        <v>0</v>
      </c>
      <c r="F413" s="258" t="str">
        <f t="shared" si="19"/>
        <v>否</v>
      </c>
      <c r="G413" s="160" t="str">
        <f t="shared" si="20"/>
        <v>项</v>
      </c>
    </row>
    <row r="414" s="162" customFormat="1" ht="36" customHeight="1" spans="1:7">
      <c r="A414" s="438">
        <v>20599</v>
      </c>
      <c r="B414" s="296" t="s">
        <v>380</v>
      </c>
      <c r="C414" s="205">
        <f>C415</f>
        <v>4303</v>
      </c>
      <c r="D414" s="205">
        <f>((((D415)+0)+0)+0)+0</f>
        <v>18732</v>
      </c>
      <c r="E414" s="439">
        <f t="shared" si="18"/>
        <v>3.353</v>
      </c>
      <c r="F414" s="258" t="str">
        <f t="shared" si="19"/>
        <v>是</v>
      </c>
      <c r="G414" s="160" t="str">
        <f t="shared" si="20"/>
        <v>款</v>
      </c>
    </row>
    <row r="415" s="162" customFormat="1" ht="36" customHeight="1" spans="1:7">
      <c r="A415" s="447">
        <v>2059999</v>
      </c>
      <c r="B415" s="440" t="s">
        <v>380</v>
      </c>
      <c r="C415" s="205">
        <v>4303</v>
      </c>
      <c r="D415" s="205">
        <v>18732</v>
      </c>
      <c r="E415" s="439">
        <f t="shared" si="18"/>
        <v>3.353</v>
      </c>
      <c r="F415" s="258" t="str">
        <f t="shared" si="19"/>
        <v>是</v>
      </c>
      <c r="G415" s="160" t="str">
        <f t="shared" si="20"/>
        <v>项</v>
      </c>
    </row>
    <row r="416" s="428" customFormat="1" ht="36" customHeight="1" spans="1:7">
      <c r="A416" s="436">
        <v>206</v>
      </c>
      <c r="B416" s="284" t="s">
        <v>55</v>
      </c>
      <c r="C416" s="285">
        <f>SUM(C417,C422,C431,C437,C442,C447,C452,C459,C463,C467)</f>
        <v>5368</v>
      </c>
      <c r="D416" s="285">
        <f>SUM(D417,D422,D431,D437,D442,D447,D452,D459,D463,D467)</f>
        <v>6187</v>
      </c>
      <c r="E416" s="437">
        <f t="shared" si="18"/>
        <v>0.153</v>
      </c>
      <c r="F416" s="258" t="str">
        <f t="shared" si="19"/>
        <v>是</v>
      </c>
      <c r="G416" s="160" t="str">
        <f t="shared" si="20"/>
        <v>类</v>
      </c>
    </row>
    <row r="417" s="162" customFormat="1" ht="36" customHeight="1" spans="1:7">
      <c r="A417" s="438">
        <v>20601</v>
      </c>
      <c r="B417" s="296" t="s">
        <v>381</v>
      </c>
      <c r="C417" s="205">
        <f>SUM(C418:C421)</f>
        <v>874</v>
      </c>
      <c r="D417" s="205">
        <f>((((SUM(D418:D421))+0)+0)+0)+0</f>
        <v>789</v>
      </c>
      <c r="E417" s="439">
        <f t="shared" si="18"/>
        <v>-0.097</v>
      </c>
      <c r="F417" s="258" t="str">
        <f t="shared" si="19"/>
        <v>是</v>
      </c>
      <c r="G417" s="160" t="str">
        <f t="shared" si="20"/>
        <v>款</v>
      </c>
    </row>
    <row r="418" s="162" customFormat="1" ht="36" customHeight="1" spans="1:7">
      <c r="A418" s="438">
        <v>2060101</v>
      </c>
      <c r="B418" s="440" t="s">
        <v>134</v>
      </c>
      <c r="C418" s="205">
        <v>585</v>
      </c>
      <c r="D418" s="205">
        <v>540</v>
      </c>
      <c r="E418" s="439">
        <f t="shared" si="18"/>
        <v>-0.077</v>
      </c>
      <c r="F418" s="258" t="str">
        <f t="shared" si="19"/>
        <v>是</v>
      </c>
      <c r="G418" s="160" t="str">
        <f t="shared" si="20"/>
        <v>项</v>
      </c>
    </row>
    <row r="419" s="160" customFormat="1" ht="36" hidden="1" customHeight="1" spans="1:7">
      <c r="A419" s="438">
        <v>2060102</v>
      </c>
      <c r="B419" s="440" t="s">
        <v>135</v>
      </c>
      <c r="C419" s="205"/>
      <c r="D419" s="205">
        <v>0</v>
      </c>
      <c r="E419" s="439">
        <f t="shared" si="18"/>
        <v>0</v>
      </c>
      <c r="F419" s="258" t="str">
        <f t="shared" si="19"/>
        <v>否</v>
      </c>
      <c r="G419" s="160" t="str">
        <f t="shared" si="20"/>
        <v>项</v>
      </c>
    </row>
    <row r="420" s="162" customFormat="1" ht="36" customHeight="1" spans="1:7">
      <c r="A420" s="438">
        <v>2060103</v>
      </c>
      <c r="B420" s="440" t="s">
        <v>136</v>
      </c>
      <c r="C420" s="205">
        <v>260</v>
      </c>
      <c r="D420" s="205">
        <v>249</v>
      </c>
      <c r="E420" s="439">
        <f t="shared" si="18"/>
        <v>-0.042</v>
      </c>
      <c r="F420" s="258" t="str">
        <f t="shared" si="19"/>
        <v>是</v>
      </c>
      <c r="G420" s="160" t="str">
        <f t="shared" si="20"/>
        <v>项</v>
      </c>
    </row>
    <row r="421" s="162" customFormat="1" ht="36" customHeight="1" spans="1:7">
      <c r="A421" s="438">
        <v>2060199</v>
      </c>
      <c r="B421" s="440" t="s">
        <v>382</v>
      </c>
      <c r="C421" s="205">
        <v>29</v>
      </c>
      <c r="D421" s="205">
        <v>0</v>
      </c>
      <c r="E421" s="439">
        <f t="shared" si="18"/>
        <v>-1</v>
      </c>
      <c r="F421" s="258" t="str">
        <f t="shared" si="19"/>
        <v>是</v>
      </c>
      <c r="G421" s="160" t="str">
        <f t="shared" si="20"/>
        <v>项</v>
      </c>
    </row>
    <row r="422" s="160" customFormat="1" ht="36" hidden="1" customHeight="1" spans="1:7">
      <c r="A422" s="438">
        <v>20602</v>
      </c>
      <c r="B422" s="296" t="s">
        <v>383</v>
      </c>
      <c r="C422" s="205">
        <f>SUM(C423:C430)</f>
        <v>0</v>
      </c>
      <c r="D422" s="205">
        <f>((((SUM(D423:D430))+0)+0)+0)+0</f>
        <v>0</v>
      </c>
      <c r="E422" s="439">
        <f t="shared" si="18"/>
        <v>0</v>
      </c>
      <c r="F422" s="258" t="str">
        <f t="shared" si="19"/>
        <v>否</v>
      </c>
      <c r="G422" s="160" t="str">
        <f t="shared" si="20"/>
        <v>款</v>
      </c>
    </row>
    <row r="423" s="160" customFormat="1" ht="36" hidden="1" customHeight="1" spans="1:7">
      <c r="A423" s="438">
        <v>2060201</v>
      </c>
      <c r="B423" s="440" t="s">
        <v>384</v>
      </c>
      <c r="C423" s="205"/>
      <c r="D423" s="205">
        <v>0</v>
      </c>
      <c r="E423" s="439">
        <f t="shared" si="18"/>
        <v>0</v>
      </c>
      <c r="F423" s="258" t="str">
        <f t="shared" si="19"/>
        <v>否</v>
      </c>
      <c r="G423" s="160" t="str">
        <f t="shared" si="20"/>
        <v>项</v>
      </c>
    </row>
    <row r="424" s="160" customFormat="1" ht="36" hidden="1" customHeight="1" spans="1:7">
      <c r="A424" s="438">
        <v>2060203</v>
      </c>
      <c r="B424" s="440" t="s">
        <v>385</v>
      </c>
      <c r="C424" s="205"/>
      <c r="D424" s="205">
        <v>0</v>
      </c>
      <c r="E424" s="439">
        <f t="shared" si="18"/>
        <v>0</v>
      </c>
      <c r="F424" s="258" t="str">
        <f t="shared" si="19"/>
        <v>否</v>
      </c>
      <c r="G424" s="160" t="str">
        <f t="shared" si="20"/>
        <v>项</v>
      </c>
    </row>
    <row r="425" s="160" customFormat="1" ht="36" hidden="1" customHeight="1" spans="1:7">
      <c r="A425" s="438">
        <v>2060204</v>
      </c>
      <c r="B425" s="440" t="s">
        <v>386</v>
      </c>
      <c r="C425" s="205"/>
      <c r="D425" s="205">
        <v>0</v>
      </c>
      <c r="E425" s="439">
        <f t="shared" si="18"/>
        <v>0</v>
      </c>
      <c r="F425" s="258" t="str">
        <f t="shared" si="19"/>
        <v>否</v>
      </c>
      <c r="G425" s="160" t="str">
        <f t="shared" si="20"/>
        <v>项</v>
      </c>
    </row>
    <row r="426" s="160" customFormat="1" ht="36" hidden="1" customHeight="1" spans="1:7">
      <c r="A426" s="438">
        <v>2060205</v>
      </c>
      <c r="B426" s="440" t="s">
        <v>387</v>
      </c>
      <c r="C426" s="205"/>
      <c r="D426" s="205">
        <v>0</v>
      </c>
      <c r="E426" s="439">
        <f t="shared" si="18"/>
        <v>0</v>
      </c>
      <c r="F426" s="258" t="str">
        <f t="shared" si="19"/>
        <v>否</v>
      </c>
      <c r="G426" s="160" t="str">
        <f t="shared" si="20"/>
        <v>项</v>
      </c>
    </row>
    <row r="427" s="160" customFormat="1" ht="36" hidden="1" customHeight="1" spans="1:7">
      <c r="A427" s="438">
        <v>2060206</v>
      </c>
      <c r="B427" s="440" t="s">
        <v>388</v>
      </c>
      <c r="C427" s="205"/>
      <c r="D427" s="205">
        <v>0</v>
      </c>
      <c r="E427" s="439">
        <f t="shared" si="18"/>
        <v>0</v>
      </c>
      <c r="F427" s="258" t="str">
        <f t="shared" si="19"/>
        <v>否</v>
      </c>
      <c r="G427" s="160" t="str">
        <f t="shared" si="20"/>
        <v>项</v>
      </c>
    </row>
    <row r="428" s="160" customFormat="1" ht="36" hidden="1" customHeight="1" spans="1:7">
      <c r="A428" s="438">
        <v>2060207</v>
      </c>
      <c r="B428" s="440" t="s">
        <v>389</v>
      </c>
      <c r="C428" s="205"/>
      <c r="D428" s="205">
        <v>0</v>
      </c>
      <c r="E428" s="439">
        <f t="shared" si="18"/>
        <v>0</v>
      </c>
      <c r="F428" s="258" t="str">
        <f t="shared" si="19"/>
        <v>否</v>
      </c>
      <c r="G428" s="160" t="str">
        <f t="shared" si="20"/>
        <v>项</v>
      </c>
    </row>
    <row r="429" s="160" customFormat="1" ht="36" hidden="1" customHeight="1" spans="1:7">
      <c r="A429" s="442">
        <v>2060208</v>
      </c>
      <c r="B429" s="448" t="s">
        <v>390</v>
      </c>
      <c r="C429" s="205"/>
      <c r="D429" s="205">
        <v>0</v>
      </c>
      <c r="E429" s="439">
        <f t="shared" si="18"/>
        <v>0</v>
      </c>
      <c r="F429" s="258" t="str">
        <f t="shared" si="19"/>
        <v>否</v>
      </c>
      <c r="G429" s="160" t="str">
        <f t="shared" si="20"/>
        <v>项</v>
      </c>
    </row>
    <row r="430" s="160" customFormat="1" ht="36" hidden="1" customHeight="1" spans="1:7">
      <c r="A430" s="438">
        <v>2060299</v>
      </c>
      <c r="B430" s="440" t="s">
        <v>391</v>
      </c>
      <c r="C430" s="205"/>
      <c r="D430" s="205">
        <v>0</v>
      </c>
      <c r="E430" s="439">
        <f t="shared" si="18"/>
        <v>0</v>
      </c>
      <c r="F430" s="258" t="str">
        <f t="shared" si="19"/>
        <v>否</v>
      </c>
      <c r="G430" s="160" t="str">
        <f t="shared" si="20"/>
        <v>项</v>
      </c>
    </row>
    <row r="431" s="162" customFormat="1" ht="36" customHeight="1" spans="1:7">
      <c r="A431" s="438">
        <v>20603</v>
      </c>
      <c r="B431" s="296" t="s">
        <v>392</v>
      </c>
      <c r="C431" s="205">
        <f>SUM(C432:C436)</f>
        <v>170</v>
      </c>
      <c r="D431" s="205">
        <f>((((SUM(D432:D436))+0)+0)+0)+0</f>
        <v>169</v>
      </c>
      <c r="E431" s="439">
        <f t="shared" si="18"/>
        <v>-0.006</v>
      </c>
      <c r="F431" s="258" t="str">
        <f t="shared" si="19"/>
        <v>是</v>
      </c>
      <c r="G431" s="160" t="str">
        <f t="shared" si="20"/>
        <v>款</v>
      </c>
    </row>
    <row r="432" s="162" customFormat="1" ht="36" customHeight="1" spans="1:7">
      <c r="A432" s="438">
        <v>2060301</v>
      </c>
      <c r="B432" s="440" t="s">
        <v>384</v>
      </c>
      <c r="C432" s="205">
        <v>170</v>
      </c>
      <c r="D432" s="205">
        <v>169</v>
      </c>
      <c r="E432" s="439">
        <f t="shared" si="18"/>
        <v>-0.006</v>
      </c>
      <c r="F432" s="258" t="str">
        <f t="shared" si="19"/>
        <v>是</v>
      </c>
      <c r="G432" s="160" t="str">
        <f t="shared" si="20"/>
        <v>项</v>
      </c>
    </row>
    <row r="433" s="160" customFormat="1" ht="36" hidden="1" customHeight="1" spans="1:7">
      <c r="A433" s="438">
        <v>2060302</v>
      </c>
      <c r="B433" s="440" t="s">
        <v>393</v>
      </c>
      <c r="C433" s="205"/>
      <c r="D433" s="205">
        <v>0</v>
      </c>
      <c r="E433" s="439">
        <f t="shared" si="18"/>
        <v>0</v>
      </c>
      <c r="F433" s="258" t="str">
        <f t="shared" si="19"/>
        <v>否</v>
      </c>
      <c r="G433" s="160" t="str">
        <f t="shared" si="20"/>
        <v>项</v>
      </c>
    </row>
    <row r="434" s="160" customFormat="1" ht="36" hidden="1" customHeight="1" spans="1:7">
      <c r="A434" s="438">
        <v>2060303</v>
      </c>
      <c r="B434" s="440" t="s">
        <v>394</v>
      </c>
      <c r="C434" s="205"/>
      <c r="D434" s="205">
        <v>0</v>
      </c>
      <c r="E434" s="439">
        <f t="shared" si="18"/>
        <v>0</v>
      </c>
      <c r="F434" s="258" t="str">
        <f t="shared" si="19"/>
        <v>否</v>
      </c>
      <c r="G434" s="160" t="str">
        <f t="shared" si="20"/>
        <v>项</v>
      </c>
    </row>
    <row r="435" s="160" customFormat="1" ht="36" hidden="1" customHeight="1" spans="1:7">
      <c r="A435" s="438">
        <v>2060304</v>
      </c>
      <c r="B435" s="440" t="s">
        <v>395</v>
      </c>
      <c r="C435" s="205"/>
      <c r="D435" s="205">
        <v>0</v>
      </c>
      <c r="E435" s="439">
        <f t="shared" si="18"/>
        <v>0</v>
      </c>
      <c r="F435" s="258" t="str">
        <f t="shared" si="19"/>
        <v>否</v>
      </c>
      <c r="G435" s="160" t="str">
        <f t="shared" si="20"/>
        <v>项</v>
      </c>
    </row>
    <row r="436" s="160" customFormat="1" ht="36" hidden="1" customHeight="1" spans="1:7">
      <c r="A436" s="438">
        <v>2060399</v>
      </c>
      <c r="B436" s="440" t="s">
        <v>396</v>
      </c>
      <c r="C436" s="205"/>
      <c r="D436" s="205">
        <v>0</v>
      </c>
      <c r="E436" s="439">
        <f t="shared" si="18"/>
        <v>0</v>
      </c>
      <c r="F436" s="258" t="str">
        <f t="shared" si="19"/>
        <v>否</v>
      </c>
      <c r="G436" s="160" t="str">
        <f t="shared" si="20"/>
        <v>项</v>
      </c>
    </row>
    <row r="437" s="162" customFormat="1" ht="36" customHeight="1" spans="1:7">
      <c r="A437" s="438">
        <v>20604</v>
      </c>
      <c r="B437" s="296" t="s">
        <v>397</v>
      </c>
      <c r="C437" s="205">
        <f>SUM(C438:C441)</f>
        <v>115</v>
      </c>
      <c r="D437" s="205">
        <f>((((SUM(D438:D441))+0)+0)+0)+0</f>
        <v>663</v>
      </c>
      <c r="E437" s="439">
        <f t="shared" si="18"/>
        <v>4.765</v>
      </c>
      <c r="F437" s="258" t="str">
        <f t="shared" si="19"/>
        <v>是</v>
      </c>
      <c r="G437" s="160" t="str">
        <f t="shared" si="20"/>
        <v>款</v>
      </c>
    </row>
    <row r="438" s="160" customFormat="1" ht="36" hidden="1" customHeight="1" spans="1:7">
      <c r="A438" s="438">
        <v>2060401</v>
      </c>
      <c r="B438" s="440" t="s">
        <v>384</v>
      </c>
      <c r="C438" s="205"/>
      <c r="D438" s="205">
        <v>0</v>
      </c>
      <c r="E438" s="439">
        <f t="shared" si="18"/>
        <v>0</v>
      </c>
      <c r="F438" s="258" t="str">
        <f t="shared" si="19"/>
        <v>否</v>
      </c>
      <c r="G438" s="160" t="str">
        <f t="shared" si="20"/>
        <v>项</v>
      </c>
    </row>
    <row r="439" s="160" customFormat="1" ht="36" hidden="1" customHeight="1" spans="1:7">
      <c r="A439" s="438">
        <v>2060404</v>
      </c>
      <c r="B439" s="440" t="s">
        <v>398</v>
      </c>
      <c r="C439" s="205"/>
      <c r="D439" s="205">
        <v>0</v>
      </c>
      <c r="E439" s="439">
        <f t="shared" si="18"/>
        <v>0</v>
      </c>
      <c r="F439" s="258" t="str">
        <f t="shared" si="19"/>
        <v>否</v>
      </c>
      <c r="G439" s="160" t="str">
        <f t="shared" si="20"/>
        <v>项</v>
      </c>
    </row>
    <row r="440" s="160" customFormat="1" ht="36" hidden="1" customHeight="1" spans="1:7">
      <c r="A440" s="449">
        <v>2060405</v>
      </c>
      <c r="B440" s="440" t="s">
        <v>399</v>
      </c>
      <c r="C440" s="205"/>
      <c r="D440" s="205">
        <v>0</v>
      </c>
      <c r="E440" s="439">
        <f t="shared" si="18"/>
        <v>0</v>
      </c>
      <c r="F440" s="258" t="str">
        <f t="shared" si="19"/>
        <v>否</v>
      </c>
      <c r="G440" s="160" t="str">
        <f t="shared" si="20"/>
        <v>项</v>
      </c>
    </row>
    <row r="441" s="162" customFormat="1" ht="36" customHeight="1" spans="1:7">
      <c r="A441" s="438">
        <v>2060499</v>
      </c>
      <c r="B441" s="440" t="s">
        <v>400</v>
      </c>
      <c r="C441" s="205">
        <v>115</v>
      </c>
      <c r="D441" s="205">
        <v>663</v>
      </c>
      <c r="E441" s="439">
        <f t="shared" si="18"/>
        <v>4.765</v>
      </c>
      <c r="F441" s="258" t="str">
        <f t="shared" si="19"/>
        <v>是</v>
      </c>
      <c r="G441" s="160" t="str">
        <f t="shared" si="20"/>
        <v>项</v>
      </c>
    </row>
    <row r="442" s="162" customFormat="1" ht="36" customHeight="1" spans="1:7">
      <c r="A442" s="438">
        <v>20605</v>
      </c>
      <c r="B442" s="296" t="s">
        <v>401</v>
      </c>
      <c r="C442" s="205">
        <f>SUM(C443:C446)</f>
        <v>3050</v>
      </c>
      <c r="D442" s="205">
        <f>((((SUM(D443:D446))+0)+0)+0)+0</f>
        <v>1965</v>
      </c>
      <c r="E442" s="439">
        <f t="shared" si="18"/>
        <v>-0.356</v>
      </c>
      <c r="F442" s="258" t="str">
        <f t="shared" si="19"/>
        <v>是</v>
      </c>
      <c r="G442" s="160" t="str">
        <f t="shared" si="20"/>
        <v>款</v>
      </c>
    </row>
    <row r="443" s="160" customFormat="1" ht="36" hidden="1" customHeight="1" spans="1:7">
      <c r="A443" s="438">
        <v>2060501</v>
      </c>
      <c r="B443" s="440" t="s">
        <v>384</v>
      </c>
      <c r="C443" s="205"/>
      <c r="D443" s="205">
        <v>0</v>
      </c>
      <c r="E443" s="439">
        <f t="shared" si="18"/>
        <v>0</v>
      </c>
      <c r="F443" s="258" t="str">
        <f t="shared" si="19"/>
        <v>否</v>
      </c>
      <c r="G443" s="160" t="str">
        <f t="shared" si="20"/>
        <v>项</v>
      </c>
    </row>
    <row r="444" s="160" customFormat="1" ht="36" hidden="1" customHeight="1" spans="1:7">
      <c r="A444" s="438">
        <v>2060502</v>
      </c>
      <c r="B444" s="440" t="s">
        <v>402</v>
      </c>
      <c r="C444" s="205"/>
      <c r="D444" s="205">
        <v>0</v>
      </c>
      <c r="E444" s="439">
        <f t="shared" si="18"/>
        <v>0</v>
      </c>
      <c r="F444" s="258" t="str">
        <f t="shared" si="19"/>
        <v>否</v>
      </c>
      <c r="G444" s="160" t="str">
        <f t="shared" si="20"/>
        <v>项</v>
      </c>
    </row>
    <row r="445" s="162" customFormat="1" ht="36" customHeight="1" spans="1:7">
      <c r="A445" s="438">
        <v>2060503</v>
      </c>
      <c r="B445" s="440" t="s">
        <v>403</v>
      </c>
      <c r="C445" s="205">
        <v>3050</v>
      </c>
      <c r="D445" s="205">
        <v>1965</v>
      </c>
      <c r="E445" s="439">
        <f t="shared" si="18"/>
        <v>-0.356</v>
      </c>
      <c r="F445" s="258" t="str">
        <f t="shared" si="19"/>
        <v>是</v>
      </c>
      <c r="G445" s="160" t="str">
        <f t="shared" si="20"/>
        <v>项</v>
      </c>
    </row>
    <row r="446" s="160" customFormat="1" ht="36" hidden="1" customHeight="1" spans="1:7">
      <c r="A446" s="438">
        <v>2060599</v>
      </c>
      <c r="B446" s="440" t="s">
        <v>404</v>
      </c>
      <c r="C446" s="205"/>
      <c r="D446" s="205">
        <v>0</v>
      </c>
      <c r="E446" s="439">
        <f t="shared" si="18"/>
        <v>0</v>
      </c>
      <c r="F446" s="258" t="str">
        <f t="shared" si="19"/>
        <v>否</v>
      </c>
      <c r="G446" s="160" t="str">
        <f t="shared" si="20"/>
        <v>项</v>
      </c>
    </row>
    <row r="447" s="162" customFormat="1" ht="36" customHeight="1" spans="1:7">
      <c r="A447" s="438">
        <v>20606</v>
      </c>
      <c r="B447" s="296" t="s">
        <v>405</v>
      </c>
      <c r="C447" s="205">
        <f>SUM(C448:C451)</f>
        <v>281</v>
      </c>
      <c r="D447" s="205">
        <f>((((SUM(D448:D451))+0)+0)+0)+0</f>
        <v>264</v>
      </c>
      <c r="E447" s="439">
        <f t="shared" si="18"/>
        <v>-0.06</v>
      </c>
      <c r="F447" s="258" t="str">
        <f t="shared" si="19"/>
        <v>是</v>
      </c>
      <c r="G447" s="160" t="str">
        <f t="shared" si="20"/>
        <v>款</v>
      </c>
    </row>
    <row r="448" s="162" customFormat="1" ht="36" customHeight="1" spans="1:7">
      <c r="A448" s="438">
        <v>2060601</v>
      </c>
      <c r="B448" s="440" t="s">
        <v>406</v>
      </c>
      <c r="C448" s="205">
        <v>161</v>
      </c>
      <c r="D448" s="205">
        <v>150</v>
      </c>
      <c r="E448" s="439">
        <f t="shared" si="18"/>
        <v>-0.068</v>
      </c>
      <c r="F448" s="258" t="str">
        <f t="shared" si="19"/>
        <v>是</v>
      </c>
      <c r="G448" s="160" t="str">
        <f t="shared" si="20"/>
        <v>项</v>
      </c>
    </row>
    <row r="449" s="160" customFormat="1" ht="36" hidden="1" customHeight="1" spans="1:7">
      <c r="A449" s="438">
        <v>2060602</v>
      </c>
      <c r="B449" s="440" t="s">
        <v>407</v>
      </c>
      <c r="C449" s="205"/>
      <c r="D449" s="205">
        <v>0</v>
      </c>
      <c r="E449" s="439">
        <f t="shared" si="18"/>
        <v>0</v>
      </c>
      <c r="F449" s="258" t="str">
        <f t="shared" si="19"/>
        <v>否</v>
      </c>
      <c r="G449" s="160" t="str">
        <f t="shared" si="20"/>
        <v>项</v>
      </c>
    </row>
    <row r="450" s="160" customFormat="1" ht="36" hidden="1" customHeight="1" spans="1:7">
      <c r="A450" s="438">
        <v>2060603</v>
      </c>
      <c r="B450" s="440" t="s">
        <v>408</v>
      </c>
      <c r="C450" s="205"/>
      <c r="D450" s="205">
        <v>0</v>
      </c>
      <c r="E450" s="439">
        <f t="shared" si="18"/>
        <v>0</v>
      </c>
      <c r="F450" s="258" t="str">
        <f t="shared" si="19"/>
        <v>否</v>
      </c>
      <c r="G450" s="160" t="str">
        <f t="shared" si="20"/>
        <v>项</v>
      </c>
    </row>
    <row r="451" s="162" customFormat="1" ht="36" customHeight="1" spans="1:7">
      <c r="A451" s="438">
        <v>2060699</v>
      </c>
      <c r="B451" s="440" t="s">
        <v>409</v>
      </c>
      <c r="C451" s="205">
        <v>120</v>
      </c>
      <c r="D451" s="205">
        <v>114</v>
      </c>
      <c r="E451" s="439">
        <f t="shared" si="18"/>
        <v>-0.05</v>
      </c>
      <c r="F451" s="258" t="str">
        <f t="shared" si="19"/>
        <v>是</v>
      </c>
      <c r="G451" s="160" t="str">
        <f t="shared" si="20"/>
        <v>项</v>
      </c>
    </row>
    <row r="452" s="162" customFormat="1" ht="36" customHeight="1" spans="1:7">
      <c r="A452" s="438">
        <v>20607</v>
      </c>
      <c r="B452" s="296" t="s">
        <v>410</v>
      </c>
      <c r="C452" s="205">
        <f>SUM(C453:C458)</f>
        <v>607</v>
      </c>
      <c r="D452" s="205">
        <f>((((SUM(D453:D458))+0)+0)+0)+0</f>
        <v>1070</v>
      </c>
      <c r="E452" s="439">
        <f t="shared" ref="E452:E515" si="21">IF(C452&lt;0,"",IFERROR(D452/C452-1,0))</f>
        <v>0.763</v>
      </c>
      <c r="F452" s="258" t="str">
        <f t="shared" ref="F452:F515" si="22">IF(LEN(A452)=3,"是",IF(B452&lt;&gt;"",IF(SUM(C452:D452)&lt;&gt;0,"是","否"),"是"))</f>
        <v>是</v>
      </c>
      <c r="G452" s="160" t="str">
        <f t="shared" ref="G452:G515" si="23">IF(LEN(A452)=3,"类",IF(LEN(A452)=5,"款","项"))</f>
        <v>款</v>
      </c>
    </row>
    <row r="453" s="162" customFormat="1" ht="36" customHeight="1" spans="1:7">
      <c r="A453" s="438">
        <v>2060701</v>
      </c>
      <c r="B453" s="440" t="s">
        <v>384</v>
      </c>
      <c r="C453" s="205">
        <v>11</v>
      </c>
      <c r="D453" s="205">
        <v>2</v>
      </c>
      <c r="E453" s="439">
        <f t="shared" si="21"/>
        <v>-0.818</v>
      </c>
      <c r="F453" s="258" t="str">
        <f t="shared" si="22"/>
        <v>是</v>
      </c>
      <c r="G453" s="160" t="str">
        <f t="shared" si="23"/>
        <v>项</v>
      </c>
    </row>
    <row r="454" s="162" customFormat="1" ht="36" customHeight="1" spans="1:7">
      <c r="A454" s="438">
        <v>2060702</v>
      </c>
      <c r="B454" s="440" t="s">
        <v>411</v>
      </c>
      <c r="C454" s="205">
        <v>181</v>
      </c>
      <c r="D454" s="205">
        <v>450</v>
      </c>
      <c r="E454" s="439">
        <f t="shared" si="21"/>
        <v>1.486</v>
      </c>
      <c r="F454" s="258" t="str">
        <f t="shared" si="22"/>
        <v>是</v>
      </c>
      <c r="G454" s="160" t="str">
        <f t="shared" si="23"/>
        <v>项</v>
      </c>
    </row>
    <row r="455" s="160" customFormat="1" ht="36" hidden="1" customHeight="1" spans="1:7">
      <c r="A455" s="438">
        <v>2060703</v>
      </c>
      <c r="B455" s="440" t="s">
        <v>412</v>
      </c>
      <c r="C455" s="205"/>
      <c r="D455" s="205">
        <v>0</v>
      </c>
      <c r="E455" s="439">
        <f t="shared" si="21"/>
        <v>0</v>
      </c>
      <c r="F455" s="258" t="str">
        <f t="shared" si="22"/>
        <v>否</v>
      </c>
      <c r="G455" s="160" t="str">
        <f t="shared" si="23"/>
        <v>项</v>
      </c>
    </row>
    <row r="456" s="160" customFormat="1" ht="36" hidden="1" customHeight="1" spans="1:7">
      <c r="A456" s="438">
        <v>2060704</v>
      </c>
      <c r="B456" s="440" t="s">
        <v>413</v>
      </c>
      <c r="C456" s="205"/>
      <c r="D456" s="205">
        <v>0</v>
      </c>
      <c r="E456" s="439">
        <f t="shared" si="21"/>
        <v>0</v>
      </c>
      <c r="F456" s="258" t="str">
        <f t="shared" si="22"/>
        <v>否</v>
      </c>
      <c r="G456" s="160" t="str">
        <f t="shared" si="23"/>
        <v>项</v>
      </c>
    </row>
    <row r="457" s="162" customFormat="1" ht="36" customHeight="1" spans="1:7">
      <c r="A457" s="438">
        <v>2060705</v>
      </c>
      <c r="B457" s="440" t="s">
        <v>414</v>
      </c>
      <c r="C457" s="205">
        <v>415</v>
      </c>
      <c r="D457" s="205">
        <v>446</v>
      </c>
      <c r="E457" s="439">
        <f t="shared" si="21"/>
        <v>0.075</v>
      </c>
      <c r="F457" s="258" t="str">
        <f t="shared" si="22"/>
        <v>是</v>
      </c>
      <c r="G457" s="160" t="str">
        <f t="shared" si="23"/>
        <v>项</v>
      </c>
    </row>
    <row r="458" s="162" customFormat="1" ht="36" customHeight="1" spans="1:7">
      <c r="A458" s="438">
        <v>2060799</v>
      </c>
      <c r="B458" s="440" t="s">
        <v>415</v>
      </c>
      <c r="C458" s="205"/>
      <c r="D458" s="205">
        <v>172</v>
      </c>
      <c r="E458" s="439">
        <f t="shared" si="21"/>
        <v>0</v>
      </c>
      <c r="F458" s="258" t="str">
        <f t="shared" si="22"/>
        <v>是</v>
      </c>
      <c r="G458" s="160" t="str">
        <f t="shared" si="23"/>
        <v>项</v>
      </c>
    </row>
    <row r="459" s="160" customFormat="1" ht="36" hidden="1" customHeight="1" spans="1:7">
      <c r="A459" s="438">
        <v>20608</v>
      </c>
      <c r="B459" s="296" t="s">
        <v>416</v>
      </c>
      <c r="C459" s="205">
        <f>SUM(C460:C462)</f>
        <v>0</v>
      </c>
      <c r="D459" s="205">
        <f>((((SUM(D460:D462))+0)+0)+0)+0</f>
        <v>0</v>
      </c>
      <c r="E459" s="439">
        <f t="shared" si="21"/>
        <v>0</v>
      </c>
      <c r="F459" s="258" t="str">
        <f t="shared" si="22"/>
        <v>否</v>
      </c>
      <c r="G459" s="160" t="str">
        <f t="shared" si="23"/>
        <v>款</v>
      </c>
    </row>
    <row r="460" s="160" customFormat="1" ht="36" hidden="1" customHeight="1" spans="1:7">
      <c r="A460" s="438">
        <v>2060801</v>
      </c>
      <c r="B460" s="440" t="s">
        <v>417</v>
      </c>
      <c r="C460" s="205"/>
      <c r="D460" s="205">
        <v>0</v>
      </c>
      <c r="E460" s="439">
        <f t="shared" si="21"/>
        <v>0</v>
      </c>
      <c r="F460" s="258" t="str">
        <f t="shared" si="22"/>
        <v>否</v>
      </c>
      <c r="G460" s="160" t="str">
        <f t="shared" si="23"/>
        <v>项</v>
      </c>
    </row>
    <row r="461" s="160" customFormat="1" ht="36" hidden="1" customHeight="1" spans="1:7">
      <c r="A461" s="438">
        <v>2060802</v>
      </c>
      <c r="B461" s="440" t="s">
        <v>418</v>
      </c>
      <c r="C461" s="205"/>
      <c r="D461" s="205">
        <v>0</v>
      </c>
      <c r="E461" s="439">
        <f t="shared" si="21"/>
        <v>0</v>
      </c>
      <c r="F461" s="258" t="str">
        <f t="shared" si="22"/>
        <v>否</v>
      </c>
      <c r="G461" s="160" t="str">
        <f t="shared" si="23"/>
        <v>项</v>
      </c>
    </row>
    <row r="462" s="160" customFormat="1" ht="36" hidden="1" customHeight="1" spans="1:7">
      <c r="A462" s="438">
        <v>2060899</v>
      </c>
      <c r="B462" s="440" t="s">
        <v>419</v>
      </c>
      <c r="C462" s="205"/>
      <c r="D462" s="205">
        <v>0</v>
      </c>
      <c r="E462" s="439">
        <f t="shared" si="21"/>
        <v>0</v>
      </c>
      <c r="F462" s="258" t="str">
        <f t="shared" si="22"/>
        <v>否</v>
      </c>
      <c r="G462" s="160" t="str">
        <f t="shared" si="23"/>
        <v>项</v>
      </c>
    </row>
    <row r="463" s="162" customFormat="1" ht="36" customHeight="1" spans="1:7">
      <c r="A463" s="438">
        <v>20609</v>
      </c>
      <c r="B463" s="296" t="s">
        <v>420</v>
      </c>
      <c r="C463" s="205">
        <f>SUM(C464:C466)</f>
        <v>0</v>
      </c>
      <c r="D463" s="205">
        <f>((((SUM(D464:D466))+0)+0)+0)+0</f>
        <v>1000</v>
      </c>
      <c r="E463" s="439">
        <f t="shared" si="21"/>
        <v>0</v>
      </c>
      <c r="F463" s="258" t="str">
        <f t="shared" si="22"/>
        <v>是</v>
      </c>
      <c r="G463" s="160" t="str">
        <f t="shared" si="23"/>
        <v>款</v>
      </c>
    </row>
    <row r="464" s="160" customFormat="1" ht="36" hidden="1" customHeight="1" spans="1:7">
      <c r="A464" s="438">
        <v>2060901</v>
      </c>
      <c r="B464" s="440" t="s">
        <v>421</v>
      </c>
      <c r="C464" s="205"/>
      <c r="D464" s="205">
        <v>0</v>
      </c>
      <c r="E464" s="439">
        <f t="shared" si="21"/>
        <v>0</v>
      </c>
      <c r="F464" s="258" t="str">
        <f t="shared" si="22"/>
        <v>否</v>
      </c>
      <c r="G464" s="160" t="str">
        <f t="shared" si="23"/>
        <v>项</v>
      </c>
    </row>
    <row r="465" s="160" customFormat="1" ht="36" hidden="1" customHeight="1" spans="1:7">
      <c r="A465" s="438">
        <v>2060902</v>
      </c>
      <c r="B465" s="440" t="s">
        <v>422</v>
      </c>
      <c r="C465" s="205"/>
      <c r="D465" s="205">
        <v>0</v>
      </c>
      <c r="E465" s="439">
        <f t="shared" si="21"/>
        <v>0</v>
      </c>
      <c r="F465" s="258" t="str">
        <f t="shared" si="22"/>
        <v>否</v>
      </c>
      <c r="G465" s="160" t="str">
        <f t="shared" si="23"/>
        <v>项</v>
      </c>
    </row>
    <row r="466" s="162" customFormat="1" ht="36" customHeight="1" spans="1:7">
      <c r="A466" s="438">
        <v>2060999</v>
      </c>
      <c r="B466" s="440" t="s">
        <v>423</v>
      </c>
      <c r="C466" s="205"/>
      <c r="D466" s="205">
        <v>1000</v>
      </c>
      <c r="E466" s="439">
        <f t="shared" si="21"/>
        <v>0</v>
      </c>
      <c r="F466" s="258" t="str">
        <f t="shared" si="22"/>
        <v>是</v>
      </c>
      <c r="G466" s="160" t="str">
        <f t="shared" si="23"/>
        <v>项</v>
      </c>
    </row>
    <row r="467" s="162" customFormat="1" ht="36" customHeight="1" spans="1:7">
      <c r="A467" s="438">
        <v>20699</v>
      </c>
      <c r="B467" s="296" t="s">
        <v>424</v>
      </c>
      <c r="C467" s="205">
        <f>SUM(C468:C471)</f>
        <v>271</v>
      </c>
      <c r="D467" s="205">
        <f>((((SUM(D468:D471))+0)+0)+0)+0</f>
        <v>267</v>
      </c>
      <c r="E467" s="439">
        <f t="shared" si="21"/>
        <v>-0.015</v>
      </c>
      <c r="F467" s="258" t="str">
        <f t="shared" si="22"/>
        <v>是</v>
      </c>
      <c r="G467" s="160" t="str">
        <f t="shared" si="23"/>
        <v>款</v>
      </c>
    </row>
    <row r="468" s="160" customFormat="1" ht="36" hidden="1" customHeight="1" spans="1:7">
      <c r="A468" s="438">
        <v>2069901</v>
      </c>
      <c r="B468" s="440" t="s">
        <v>425</v>
      </c>
      <c r="C468" s="205"/>
      <c r="D468" s="205">
        <v>0</v>
      </c>
      <c r="E468" s="439">
        <f t="shared" si="21"/>
        <v>0</v>
      </c>
      <c r="F468" s="258" t="str">
        <f t="shared" si="22"/>
        <v>否</v>
      </c>
      <c r="G468" s="160" t="str">
        <f t="shared" si="23"/>
        <v>项</v>
      </c>
    </row>
    <row r="469" s="160" customFormat="1" ht="36" hidden="1" customHeight="1" spans="1:7">
      <c r="A469" s="438">
        <v>2069902</v>
      </c>
      <c r="B469" s="440" t="s">
        <v>426</v>
      </c>
      <c r="C469" s="205"/>
      <c r="D469" s="205">
        <v>0</v>
      </c>
      <c r="E469" s="439">
        <f t="shared" si="21"/>
        <v>0</v>
      </c>
      <c r="F469" s="258" t="str">
        <f t="shared" si="22"/>
        <v>否</v>
      </c>
      <c r="G469" s="160" t="str">
        <f t="shared" si="23"/>
        <v>项</v>
      </c>
    </row>
    <row r="470" s="160" customFormat="1" ht="36" hidden="1" customHeight="1" spans="1:7">
      <c r="A470" s="438">
        <v>2069903</v>
      </c>
      <c r="B470" s="440" t="s">
        <v>427</v>
      </c>
      <c r="C470" s="205"/>
      <c r="D470" s="205">
        <v>0</v>
      </c>
      <c r="E470" s="439">
        <f t="shared" si="21"/>
        <v>0</v>
      </c>
      <c r="F470" s="258" t="str">
        <f t="shared" si="22"/>
        <v>否</v>
      </c>
      <c r="G470" s="160" t="str">
        <f t="shared" si="23"/>
        <v>项</v>
      </c>
    </row>
    <row r="471" s="162" customFormat="1" ht="36" customHeight="1" spans="1:7">
      <c r="A471" s="438">
        <v>2069999</v>
      </c>
      <c r="B471" s="440" t="s">
        <v>424</v>
      </c>
      <c r="C471" s="205">
        <v>271</v>
      </c>
      <c r="D471" s="205">
        <v>267</v>
      </c>
      <c r="E471" s="439">
        <f t="shared" si="21"/>
        <v>-0.015</v>
      </c>
      <c r="F471" s="258" t="str">
        <f t="shared" si="22"/>
        <v>是</v>
      </c>
      <c r="G471" s="160" t="str">
        <f t="shared" si="23"/>
        <v>项</v>
      </c>
    </row>
    <row r="472" s="162" customFormat="1" ht="36" customHeight="1" spans="1:7">
      <c r="A472" s="436">
        <v>207</v>
      </c>
      <c r="B472" s="284" t="s">
        <v>57</v>
      </c>
      <c r="C472" s="285">
        <f>SUM(C473,C489,C497,C508,C517,C525)</f>
        <v>15012</v>
      </c>
      <c r="D472" s="285">
        <f>SUM(D473,D489,D497,D508,D517,D525)</f>
        <v>14161</v>
      </c>
      <c r="E472" s="437">
        <f t="shared" si="21"/>
        <v>-0.057</v>
      </c>
      <c r="F472" s="258" t="str">
        <f t="shared" si="22"/>
        <v>是</v>
      </c>
      <c r="G472" s="160" t="str">
        <f t="shared" si="23"/>
        <v>类</v>
      </c>
    </row>
    <row r="473" s="162" customFormat="1" ht="36" customHeight="1" spans="1:7">
      <c r="A473" s="438">
        <v>20701</v>
      </c>
      <c r="B473" s="296" t="s">
        <v>428</v>
      </c>
      <c r="C473" s="205">
        <f>SUM(C474:C488)</f>
        <v>6976</v>
      </c>
      <c r="D473" s="205">
        <f>((((SUM(D474:D488))+0)+0)+0)+0</f>
        <v>4405</v>
      </c>
      <c r="E473" s="439">
        <f t="shared" si="21"/>
        <v>-0.369</v>
      </c>
      <c r="F473" s="258" t="str">
        <f t="shared" si="22"/>
        <v>是</v>
      </c>
      <c r="G473" s="160" t="str">
        <f t="shared" si="23"/>
        <v>款</v>
      </c>
    </row>
    <row r="474" s="162" customFormat="1" ht="36" customHeight="1" spans="1:7">
      <c r="A474" s="438">
        <v>2070101</v>
      </c>
      <c r="B474" s="440" t="s">
        <v>134</v>
      </c>
      <c r="C474" s="205">
        <v>1575</v>
      </c>
      <c r="D474" s="205">
        <v>843</v>
      </c>
      <c r="E474" s="439">
        <f t="shared" si="21"/>
        <v>-0.465</v>
      </c>
      <c r="F474" s="258" t="str">
        <f t="shared" si="22"/>
        <v>是</v>
      </c>
      <c r="G474" s="160" t="str">
        <f t="shared" si="23"/>
        <v>项</v>
      </c>
    </row>
    <row r="475" s="160" customFormat="1" ht="36" hidden="1" customHeight="1" spans="1:7">
      <c r="A475" s="438">
        <v>2070102</v>
      </c>
      <c r="B475" s="440" t="s">
        <v>135</v>
      </c>
      <c r="C475" s="205"/>
      <c r="D475" s="205">
        <v>0</v>
      </c>
      <c r="E475" s="439">
        <f t="shared" si="21"/>
        <v>0</v>
      </c>
      <c r="F475" s="258" t="str">
        <f t="shared" si="22"/>
        <v>否</v>
      </c>
      <c r="G475" s="160" t="str">
        <f t="shared" si="23"/>
        <v>项</v>
      </c>
    </row>
    <row r="476" s="162" customFormat="1" ht="36" customHeight="1" spans="1:7">
      <c r="A476" s="438">
        <v>2070103</v>
      </c>
      <c r="B476" s="440" t="s">
        <v>136</v>
      </c>
      <c r="C476" s="205">
        <v>47</v>
      </c>
      <c r="D476" s="205">
        <v>47</v>
      </c>
      <c r="E476" s="439">
        <f t="shared" si="21"/>
        <v>0</v>
      </c>
      <c r="F476" s="258" t="str">
        <f t="shared" si="22"/>
        <v>是</v>
      </c>
      <c r="G476" s="160" t="str">
        <f t="shared" si="23"/>
        <v>项</v>
      </c>
    </row>
    <row r="477" s="162" customFormat="1" ht="36" customHeight="1" spans="1:7">
      <c r="A477" s="438">
        <v>2070104</v>
      </c>
      <c r="B477" s="440" t="s">
        <v>429</v>
      </c>
      <c r="C477" s="205">
        <v>532</v>
      </c>
      <c r="D477" s="205">
        <v>452</v>
      </c>
      <c r="E477" s="439">
        <f t="shared" si="21"/>
        <v>-0.15</v>
      </c>
      <c r="F477" s="258" t="str">
        <f t="shared" si="22"/>
        <v>是</v>
      </c>
      <c r="G477" s="160" t="str">
        <f t="shared" si="23"/>
        <v>项</v>
      </c>
    </row>
    <row r="478" s="160" customFormat="1" ht="36" hidden="1" customHeight="1" spans="1:7">
      <c r="A478" s="438">
        <v>2070105</v>
      </c>
      <c r="B478" s="440" t="s">
        <v>430</v>
      </c>
      <c r="C478" s="205"/>
      <c r="D478" s="205">
        <v>0</v>
      </c>
      <c r="E478" s="439">
        <f t="shared" si="21"/>
        <v>0</v>
      </c>
      <c r="F478" s="258" t="str">
        <f t="shared" si="22"/>
        <v>否</v>
      </c>
      <c r="G478" s="160" t="str">
        <f t="shared" si="23"/>
        <v>项</v>
      </c>
    </row>
    <row r="479" s="160" customFormat="1" ht="36" hidden="1" customHeight="1" spans="1:7">
      <c r="A479" s="438">
        <v>2070106</v>
      </c>
      <c r="B479" s="440" t="s">
        <v>431</v>
      </c>
      <c r="C479" s="205"/>
      <c r="D479" s="205">
        <v>0</v>
      </c>
      <c r="E479" s="439">
        <f t="shared" si="21"/>
        <v>0</v>
      </c>
      <c r="F479" s="258" t="str">
        <f t="shared" si="22"/>
        <v>否</v>
      </c>
      <c r="G479" s="160" t="str">
        <f t="shared" si="23"/>
        <v>项</v>
      </c>
    </row>
    <row r="480" s="162" customFormat="1" ht="36" customHeight="1" spans="1:7">
      <c r="A480" s="438">
        <v>2070107</v>
      </c>
      <c r="B480" s="440" t="s">
        <v>432</v>
      </c>
      <c r="C480" s="205">
        <v>1994</v>
      </c>
      <c r="D480" s="205">
        <v>1495</v>
      </c>
      <c r="E480" s="439">
        <f t="shared" si="21"/>
        <v>-0.25</v>
      </c>
      <c r="F480" s="258" t="str">
        <f t="shared" si="22"/>
        <v>是</v>
      </c>
      <c r="G480" s="160" t="str">
        <f t="shared" si="23"/>
        <v>项</v>
      </c>
    </row>
    <row r="481" s="162" customFormat="1" ht="36" customHeight="1" spans="1:7">
      <c r="A481" s="438">
        <v>2070108</v>
      </c>
      <c r="B481" s="440" t="s">
        <v>433</v>
      </c>
      <c r="C481" s="205">
        <v>27</v>
      </c>
      <c r="D481" s="205">
        <v>14</v>
      </c>
      <c r="E481" s="439">
        <f t="shared" si="21"/>
        <v>-0.481</v>
      </c>
      <c r="F481" s="258" t="str">
        <f t="shared" si="22"/>
        <v>是</v>
      </c>
      <c r="G481" s="160" t="str">
        <f t="shared" si="23"/>
        <v>项</v>
      </c>
    </row>
    <row r="482" s="162" customFormat="1" ht="36" customHeight="1" spans="1:7">
      <c r="A482" s="438">
        <v>2070109</v>
      </c>
      <c r="B482" s="440" t="s">
        <v>434</v>
      </c>
      <c r="C482" s="205">
        <v>1123</v>
      </c>
      <c r="D482" s="205">
        <v>508</v>
      </c>
      <c r="E482" s="439">
        <f t="shared" si="21"/>
        <v>-0.548</v>
      </c>
      <c r="F482" s="258" t="str">
        <f t="shared" si="22"/>
        <v>是</v>
      </c>
      <c r="G482" s="160" t="str">
        <f t="shared" si="23"/>
        <v>项</v>
      </c>
    </row>
    <row r="483" s="162" customFormat="1" ht="36" customHeight="1" spans="1:7">
      <c r="A483" s="438">
        <v>2070110</v>
      </c>
      <c r="B483" s="440" t="s">
        <v>435</v>
      </c>
      <c r="C483" s="205">
        <v>60</v>
      </c>
      <c r="D483" s="205">
        <v>17</v>
      </c>
      <c r="E483" s="439">
        <f t="shared" si="21"/>
        <v>-0.717</v>
      </c>
      <c r="F483" s="258" t="str">
        <f t="shared" si="22"/>
        <v>是</v>
      </c>
      <c r="G483" s="160" t="str">
        <f t="shared" si="23"/>
        <v>项</v>
      </c>
    </row>
    <row r="484" s="162" customFormat="1" ht="36" customHeight="1" spans="1:7">
      <c r="A484" s="438">
        <v>2070111</v>
      </c>
      <c r="B484" s="440" t="s">
        <v>436</v>
      </c>
      <c r="C484" s="205">
        <v>656</v>
      </c>
      <c r="D484" s="205">
        <v>331</v>
      </c>
      <c r="E484" s="439">
        <f t="shared" si="21"/>
        <v>-0.495</v>
      </c>
      <c r="F484" s="258" t="str">
        <f t="shared" si="22"/>
        <v>是</v>
      </c>
      <c r="G484" s="160" t="str">
        <f t="shared" si="23"/>
        <v>项</v>
      </c>
    </row>
    <row r="485" s="162" customFormat="1" ht="36" customHeight="1" spans="1:7">
      <c r="A485" s="438">
        <v>2070112</v>
      </c>
      <c r="B485" s="440" t="s">
        <v>437</v>
      </c>
      <c r="C485" s="205">
        <v>205</v>
      </c>
      <c r="D485" s="205">
        <v>0</v>
      </c>
      <c r="E485" s="439">
        <f t="shared" si="21"/>
        <v>-1</v>
      </c>
      <c r="F485" s="258" t="str">
        <f t="shared" si="22"/>
        <v>是</v>
      </c>
      <c r="G485" s="160" t="str">
        <f t="shared" si="23"/>
        <v>项</v>
      </c>
    </row>
    <row r="486" s="162" customFormat="1" ht="36" customHeight="1" spans="1:7">
      <c r="A486" s="438">
        <v>2070113</v>
      </c>
      <c r="B486" s="440" t="s">
        <v>438</v>
      </c>
      <c r="C486" s="205">
        <v>427</v>
      </c>
      <c r="D486" s="205">
        <v>143</v>
      </c>
      <c r="E486" s="439">
        <f t="shared" si="21"/>
        <v>-0.665</v>
      </c>
      <c r="F486" s="258" t="str">
        <f t="shared" si="22"/>
        <v>是</v>
      </c>
      <c r="G486" s="160" t="str">
        <f t="shared" si="23"/>
        <v>项</v>
      </c>
    </row>
    <row r="487" s="162" customFormat="1" ht="36" customHeight="1" spans="1:7">
      <c r="A487" s="438">
        <v>2070114</v>
      </c>
      <c r="B487" s="440" t="s">
        <v>439</v>
      </c>
      <c r="C487" s="205">
        <v>22</v>
      </c>
      <c r="D487" s="205">
        <v>68</v>
      </c>
      <c r="E487" s="439">
        <f t="shared" si="21"/>
        <v>2.091</v>
      </c>
      <c r="F487" s="258" t="str">
        <f t="shared" si="22"/>
        <v>是</v>
      </c>
      <c r="G487" s="160" t="str">
        <f t="shared" si="23"/>
        <v>项</v>
      </c>
    </row>
    <row r="488" s="162" customFormat="1" ht="36" customHeight="1" spans="1:7">
      <c r="A488" s="438">
        <v>2070199</v>
      </c>
      <c r="B488" s="440" t="s">
        <v>440</v>
      </c>
      <c r="C488" s="205">
        <v>308</v>
      </c>
      <c r="D488" s="205">
        <v>487</v>
      </c>
      <c r="E488" s="439">
        <f t="shared" si="21"/>
        <v>0.581</v>
      </c>
      <c r="F488" s="258" t="str">
        <f t="shared" si="22"/>
        <v>是</v>
      </c>
      <c r="G488" s="160" t="str">
        <f t="shared" si="23"/>
        <v>项</v>
      </c>
    </row>
    <row r="489" s="162" customFormat="1" ht="36" customHeight="1" spans="1:7">
      <c r="A489" s="438">
        <v>20702</v>
      </c>
      <c r="B489" s="296" t="s">
        <v>441</v>
      </c>
      <c r="C489" s="205">
        <f>SUM(C490:C496)</f>
        <v>559</v>
      </c>
      <c r="D489" s="205">
        <f>((((SUM(D490:D496))+0)+0)+0)+0</f>
        <v>285</v>
      </c>
      <c r="E489" s="439">
        <f t="shared" si="21"/>
        <v>-0.49</v>
      </c>
      <c r="F489" s="258" t="str">
        <f t="shared" si="22"/>
        <v>是</v>
      </c>
      <c r="G489" s="160" t="str">
        <f t="shared" si="23"/>
        <v>款</v>
      </c>
    </row>
    <row r="490" s="160" customFormat="1" ht="36" hidden="1" customHeight="1" spans="1:7">
      <c r="A490" s="438">
        <v>2070201</v>
      </c>
      <c r="B490" s="440" t="s">
        <v>134</v>
      </c>
      <c r="C490" s="205"/>
      <c r="D490" s="205">
        <v>0</v>
      </c>
      <c r="E490" s="439">
        <f t="shared" si="21"/>
        <v>0</v>
      </c>
      <c r="F490" s="258" t="str">
        <f t="shared" si="22"/>
        <v>否</v>
      </c>
      <c r="G490" s="160" t="str">
        <f t="shared" si="23"/>
        <v>项</v>
      </c>
    </row>
    <row r="491" s="160" customFormat="1" ht="36" hidden="1" customHeight="1" spans="1:7">
      <c r="A491" s="438">
        <v>2070202</v>
      </c>
      <c r="B491" s="440" t="s">
        <v>135</v>
      </c>
      <c r="C491" s="205"/>
      <c r="D491" s="205">
        <v>0</v>
      </c>
      <c r="E491" s="439">
        <f t="shared" si="21"/>
        <v>0</v>
      </c>
      <c r="F491" s="258" t="str">
        <f t="shared" si="22"/>
        <v>否</v>
      </c>
      <c r="G491" s="160" t="str">
        <f t="shared" si="23"/>
        <v>项</v>
      </c>
    </row>
    <row r="492" s="162" customFormat="1" ht="36" customHeight="1" spans="1:7">
      <c r="A492" s="438">
        <v>2070203</v>
      </c>
      <c r="B492" s="440" t="s">
        <v>136</v>
      </c>
      <c r="C492" s="205">
        <v>121</v>
      </c>
      <c r="D492" s="205">
        <v>113</v>
      </c>
      <c r="E492" s="439">
        <f t="shared" si="21"/>
        <v>-0.066</v>
      </c>
      <c r="F492" s="258" t="str">
        <f t="shared" si="22"/>
        <v>是</v>
      </c>
      <c r="G492" s="160" t="str">
        <f t="shared" si="23"/>
        <v>项</v>
      </c>
    </row>
    <row r="493" s="160" customFormat="1" ht="36" hidden="1" customHeight="1" spans="1:7">
      <c r="A493" s="438">
        <v>2070204</v>
      </c>
      <c r="B493" s="440" t="s">
        <v>442</v>
      </c>
      <c r="C493" s="205"/>
      <c r="D493" s="205">
        <v>0</v>
      </c>
      <c r="E493" s="439">
        <f t="shared" si="21"/>
        <v>0</v>
      </c>
      <c r="F493" s="258" t="str">
        <f t="shared" si="22"/>
        <v>否</v>
      </c>
      <c r="G493" s="160" t="str">
        <f t="shared" si="23"/>
        <v>项</v>
      </c>
    </row>
    <row r="494" s="162" customFormat="1" ht="36" customHeight="1" spans="1:7">
      <c r="A494" s="438">
        <v>2070205</v>
      </c>
      <c r="B494" s="440" t="s">
        <v>443</v>
      </c>
      <c r="C494" s="205">
        <v>396</v>
      </c>
      <c r="D494" s="205">
        <v>172</v>
      </c>
      <c r="E494" s="439">
        <f t="shared" si="21"/>
        <v>-0.566</v>
      </c>
      <c r="F494" s="258" t="str">
        <f t="shared" si="22"/>
        <v>是</v>
      </c>
      <c r="G494" s="160" t="str">
        <f t="shared" si="23"/>
        <v>项</v>
      </c>
    </row>
    <row r="495" s="160" customFormat="1" ht="36" hidden="1" customHeight="1" spans="1:7">
      <c r="A495" s="438">
        <v>2070206</v>
      </c>
      <c r="B495" s="440" t="s">
        <v>444</v>
      </c>
      <c r="C495" s="205"/>
      <c r="D495" s="205">
        <v>0</v>
      </c>
      <c r="E495" s="439">
        <f t="shared" si="21"/>
        <v>0</v>
      </c>
      <c r="F495" s="258" t="str">
        <f t="shared" si="22"/>
        <v>否</v>
      </c>
      <c r="G495" s="160" t="str">
        <f t="shared" si="23"/>
        <v>项</v>
      </c>
    </row>
    <row r="496" s="162" customFormat="1" ht="36" customHeight="1" spans="1:7">
      <c r="A496" s="438">
        <v>2070299</v>
      </c>
      <c r="B496" s="440" t="s">
        <v>445</v>
      </c>
      <c r="C496" s="205">
        <v>42</v>
      </c>
      <c r="D496" s="205">
        <v>0</v>
      </c>
      <c r="E496" s="439">
        <f t="shared" si="21"/>
        <v>-1</v>
      </c>
      <c r="F496" s="258" t="str">
        <f t="shared" si="22"/>
        <v>是</v>
      </c>
      <c r="G496" s="160" t="str">
        <f t="shared" si="23"/>
        <v>项</v>
      </c>
    </row>
    <row r="497" s="162" customFormat="1" ht="36" customHeight="1" spans="1:7">
      <c r="A497" s="438">
        <v>20703</v>
      </c>
      <c r="B497" s="296" t="s">
        <v>446</v>
      </c>
      <c r="C497" s="205">
        <f>SUM(C498:C507)</f>
        <v>1193</v>
      </c>
      <c r="D497" s="205">
        <f>((((SUM(D498:D507))+0)+0)+0)+0</f>
        <v>1244</v>
      </c>
      <c r="E497" s="439">
        <f t="shared" si="21"/>
        <v>0.043</v>
      </c>
      <c r="F497" s="258" t="str">
        <f t="shared" si="22"/>
        <v>是</v>
      </c>
      <c r="G497" s="160" t="str">
        <f t="shared" si="23"/>
        <v>款</v>
      </c>
    </row>
    <row r="498" s="160" customFormat="1" ht="36" hidden="1" customHeight="1" spans="1:7">
      <c r="A498" s="438">
        <v>2070301</v>
      </c>
      <c r="B498" s="440" t="s">
        <v>134</v>
      </c>
      <c r="C498" s="205"/>
      <c r="D498" s="205">
        <v>0</v>
      </c>
      <c r="E498" s="439">
        <f t="shared" si="21"/>
        <v>0</v>
      </c>
      <c r="F498" s="258" t="str">
        <f t="shared" si="22"/>
        <v>否</v>
      </c>
      <c r="G498" s="160" t="str">
        <f t="shared" si="23"/>
        <v>项</v>
      </c>
    </row>
    <row r="499" s="160" customFormat="1" ht="36" hidden="1" customHeight="1" spans="1:7">
      <c r="A499" s="438">
        <v>2070302</v>
      </c>
      <c r="B499" s="440" t="s">
        <v>135</v>
      </c>
      <c r="C499" s="205"/>
      <c r="D499" s="205">
        <v>0</v>
      </c>
      <c r="E499" s="439">
        <f t="shared" si="21"/>
        <v>0</v>
      </c>
      <c r="F499" s="258" t="str">
        <f t="shared" si="22"/>
        <v>否</v>
      </c>
      <c r="G499" s="160" t="str">
        <f t="shared" si="23"/>
        <v>项</v>
      </c>
    </row>
    <row r="500" s="160" customFormat="1" ht="36" hidden="1" customHeight="1" spans="1:7">
      <c r="A500" s="438">
        <v>2070303</v>
      </c>
      <c r="B500" s="440" t="s">
        <v>136</v>
      </c>
      <c r="C500" s="205"/>
      <c r="D500" s="205">
        <v>0</v>
      </c>
      <c r="E500" s="439">
        <f t="shared" si="21"/>
        <v>0</v>
      </c>
      <c r="F500" s="258" t="str">
        <f t="shared" si="22"/>
        <v>否</v>
      </c>
      <c r="G500" s="160" t="str">
        <f t="shared" si="23"/>
        <v>项</v>
      </c>
    </row>
    <row r="501" s="162" customFormat="1" ht="36" customHeight="1" spans="1:7">
      <c r="A501" s="438">
        <v>2070304</v>
      </c>
      <c r="B501" s="440" t="s">
        <v>447</v>
      </c>
      <c r="C501" s="205">
        <v>775</v>
      </c>
      <c r="D501" s="205">
        <v>766</v>
      </c>
      <c r="E501" s="439">
        <f t="shared" si="21"/>
        <v>-0.012</v>
      </c>
      <c r="F501" s="258" t="str">
        <f t="shared" si="22"/>
        <v>是</v>
      </c>
      <c r="G501" s="160" t="str">
        <f t="shared" si="23"/>
        <v>项</v>
      </c>
    </row>
    <row r="502" s="160" customFormat="1" ht="36" hidden="1" customHeight="1" spans="1:7">
      <c r="A502" s="438">
        <v>2070305</v>
      </c>
      <c r="B502" s="440" t="s">
        <v>448</v>
      </c>
      <c r="C502" s="205"/>
      <c r="D502" s="205">
        <v>0</v>
      </c>
      <c r="E502" s="439">
        <f t="shared" si="21"/>
        <v>0</v>
      </c>
      <c r="F502" s="258" t="str">
        <f t="shared" si="22"/>
        <v>否</v>
      </c>
      <c r="G502" s="160" t="str">
        <f t="shared" si="23"/>
        <v>项</v>
      </c>
    </row>
    <row r="503" s="162" customFormat="1" ht="36" customHeight="1" spans="1:7">
      <c r="A503" s="438">
        <v>2070306</v>
      </c>
      <c r="B503" s="440" t="s">
        <v>449</v>
      </c>
      <c r="C503" s="205">
        <v>97</v>
      </c>
      <c r="D503" s="205">
        <v>100</v>
      </c>
      <c r="E503" s="439">
        <f t="shared" si="21"/>
        <v>0.031</v>
      </c>
      <c r="F503" s="258" t="str">
        <f t="shared" si="22"/>
        <v>是</v>
      </c>
      <c r="G503" s="160" t="str">
        <f t="shared" si="23"/>
        <v>项</v>
      </c>
    </row>
    <row r="504" s="162" customFormat="1" ht="36" customHeight="1" spans="1:7">
      <c r="A504" s="438">
        <v>2070307</v>
      </c>
      <c r="B504" s="440" t="s">
        <v>450</v>
      </c>
      <c r="C504" s="205">
        <v>321</v>
      </c>
      <c r="D504" s="205">
        <v>378</v>
      </c>
      <c r="E504" s="439">
        <f t="shared" si="21"/>
        <v>0.178</v>
      </c>
      <c r="F504" s="258" t="str">
        <f t="shared" si="22"/>
        <v>是</v>
      </c>
      <c r="G504" s="160" t="str">
        <f t="shared" si="23"/>
        <v>项</v>
      </c>
    </row>
    <row r="505" s="160" customFormat="1" ht="36" hidden="1" customHeight="1" spans="1:7">
      <c r="A505" s="438">
        <v>2070308</v>
      </c>
      <c r="B505" s="440" t="s">
        <v>451</v>
      </c>
      <c r="C505" s="205"/>
      <c r="D505" s="205">
        <v>0</v>
      </c>
      <c r="E505" s="439">
        <f t="shared" si="21"/>
        <v>0</v>
      </c>
      <c r="F505" s="258" t="str">
        <f t="shared" si="22"/>
        <v>否</v>
      </c>
      <c r="G505" s="160" t="str">
        <f t="shared" si="23"/>
        <v>项</v>
      </c>
    </row>
    <row r="506" s="160" customFormat="1" ht="36" hidden="1" customHeight="1" spans="1:7">
      <c r="A506" s="438">
        <v>2070309</v>
      </c>
      <c r="B506" s="440" t="s">
        <v>452</v>
      </c>
      <c r="C506" s="205"/>
      <c r="D506" s="205">
        <v>0</v>
      </c>
      <c r="E506" s="439">
        <f t="shared" si="21"/>
        <v>0</v>
      </c>
      <c r="F506" s="258" t="str">
        <f t="shared" si="22"/>
        <v>否</v>
      </c>
      <c r="G506" s="160" t="str">
        <f t="shared" si="23"/>
        <v>项</v>
      </c>
    </row>
    <row r="507" s="160" customFormat="1" ht="36" hidden="1" customHeight="1" spans="1:7">
      <c r="A507" s="438">
        <v>2070399</v>
      </c>
      <c r="B507" s="440" t="s">
        <v>453</v>
      </c>
      <c r="C507" s="205"/>
      <c r="D507" s="205">
        <v>0</v>
      </c>
      <c r="E507" s="439">
        <f t="shared" si="21"/>
        <v>0</v>
      </c>
      <c r="F507" s="258" t="str">
        <f t="shared" si="22"/>
        <v>否</v>
      </c>
      <c r="G507" s="160" t="str">
        <f t="shared" si="23"/>
        <v>项</v>
      </c>
    </row>
    <row r="508" s="162" customFormat="1" ht="36" customHeight="1" spans="1:7">
      <c r="A508" s="438">
        <v>20706</v>
      </c>
      <c r="B508" s="296" t="s">
        <v>454</v>
      </c>
      <c r="C508" s="205">
        <f>SUM(C509:C516)</f>
        <v>963</v>
      </c>
      <c r="D508" s="205">
        <f>((((SUM(D509:D516))+0)+0)+0)+0</f>
        <v>30</v>
      </c>
      <c r="E508" s="439">
        <f t="shared" si="21"/>
        <v>-0.969</v>
      </c>
      <c r="F508" s="258" t="str">
        <f t="shared" si="22"/>
        <v>是</v>
      </c>
      <c r="G508" s="160" t="str">
        <f t="shared" si="23"/>
        <v>款</v>
      </c>
    </row>
    <row r="509" s="160" customFormat="1" ht="36" hidden="1" customHeight="1" spans="1:7">
      <c r="A509" s="438">
        <v>2070601</v>
      </c>
      <c r="B509" s="440" t="s">
        <v>134</v>
      </c>
      <c r="C509" s="205"/>
      <c r="D509" s="205">
        <v>0</v>
      </c>
      <c r="E509" s="439">
        <f t="shared" si="21"/>
        <v>0</v>
      </c>
      <c r="F509" s="258" t="str">
        <f t="shared" si="22"/>
        <v>否</v>
      </c>
      <c r="G509" s="160" t="str">
        <f t="shared" si="23"/>
        <v>项</v>
      </c>
    </row>
    <row r="510" s="160" customFormat="1" ht="36" hidden="1" customHeight="1" spans="1:7">
      <c r="A510" s="438">
        <v>2070602</v>
      </c>
      <c r="B510" s="440" t="s">
        <v>135</v>
      </c>
      <c r="C510" s="205"/>
      <c r="D510" s="205">
        <v>0</v>
      </c>
      <c r="E510" s="439">
        <f t="shared" si="21"/>
        <v>0</v>
      </c>
      <c r="F510" s="258" t="str">
        <f t="shared" si="22"/>
        <v>否</v>
      </c>
      <c r="G510" s="160" t="str">
        <f t="shared" si="23"/>
        <v>项</v>
      </c>
    </row>
    <row r="511" s="160" customFormat="1" ht="36" hidden="1" customHeight="1" spans="1:7">
      <c r="A511" s="438">
        <v>2070603</v>
      </c>
      <c r="B511" s="440" t="s">
        <v>136</v>
      </c>
      <c r="C511" s="205"/>
      <c r="D511" s="205">
        <v>0</v>
      </c>
      <c r="E511" s="439">
        <f t="shared" si="21"/>
        <v>0</v>
      </c>
      <c r="F511" s="258" t="str">
        <f t="shared" si="22"/>
        <v>否</v>
      </c>
      <c r="G511" s="160" t="str">
        <f t="shared" si="23"/>
        <v>项</v>
      </c>
    </row>
    <row r="512" s="160" customFormat="1" ht="36" hidden="1" customHeight="1" spans="1:7">
      <c r="A512" s="438">
        <v>2070604</v>
      </c>
      <c r="B512" s="440" t="s">
        <v>455</v>
      </c>
      <c r="C512" s="205"/>
      <c r="D512" s="205">
        <v>0</v>
      </c>
      <c r="E512" s="439">
        <f t="shared" si="21"/>
        <v>0</v>
      </c>
      <c r="F512" s="258" t="str">
        <f t="shared" si="22"/>
        <v>否</v>
      </c>
      <c r="G512" s="160" t="str">
        <f t="shared" si="23"/>
        <v>项</v>
      </c>
    </row>
    <row r="513" s="162" customFormat="1" ht="36" customHeight="1" spans="1:7">
      <c r="A513" s="438">
        <v>2070605</v>
      </c>
      <c r="B513" s="440" t="s">
        <v>456</v>
      </c>
      <c r="C513" s="205">
        <v>828</v>
      </c>
      <c r="D513" s="205">
        <v>30</v>
      </c>
      <c r="E513" s="439">
        <f t="shared" si="21"/>
        <v>-0.964</v>
      </c>
      <c r="F513" s="258" t="str">
        <f t="shared" si="22"/>
        <v>是</v>
      </c>
      <c r="G513" s="160" t="str">
        <f t="shared" si="23"/>
        <v>项</v>
      </c>
    </row>
    <row r="514" s="160" customFormat="1" ht="36" hidden="1" customHeight="1" spans="1:7">
      <c r="A514" s="438">
        <v>2070606</v>
      </c>
      <c r="B514" s="440" t="s">
        <v>457</v>
      </c>
      <c r="C514" s="205"/>
      <c r="D514" s="205">
        <v>0</v>
      </c>
      <c r="E514" s="439">
        <f t="shared" si="21"/>
        <v>0</v>
      </c>
      <c r="F514" s="258" t="str">
        <f t="shared" si="22"/>
        <v>否</v>
      </c>
      <c r="G514" s="160" t="str">
        <f t="shared" si="23"/>
        <v>项</v>
      </c>
    </row>
    <row r="515" s="162" customFormat="1" ht="36" customHeight="1" spans="1:7">
      <c r="A515" s="438">
        <v>2070607</v>
      </c>
      <c r="B515" s="440" t="s">
        <v>458</v>
      </c>
      <c r="C515" s="205">
        <v>135</v>
      </c>
      <c r="D515" s="205">
        <v>0</v>
      </c>
      <c r="E515" s="439">
        <f t="shared" si="21"/>
        <v>-1</v>
      </c>
      <c r="F515" s="258" t="str">
        <f t="shared" si="22"/>
        <v>是</v>
      </c>
      <c r="G515" s="160" t="str">
        <f t="shared" si="23"/>
        <v>项</v>
      </c>
    </row>
    <row r="516" s="160" customFormat="1" ht="36" hidden="1" customHeight="1" spans="1:7">
      <c r="A516" s="438">
        <v>2070699</v>
      </c>
      <c r="B516" s="440" t="s">
        <v>459</v>
      </c>
      <c r="C516" s="205"/>
      <c r="D516" s="205">
        <v>0</v>
      </c>
      <c r="E516" s="439">
        <f t="shared" ref="E516:E579" si="24">IF(C516&lt;0,"",IFERROR(D516/C516-1,0))</f>
        <v>0</v>
      </c>
      <c r="F516" s="258" t="str">
        <f t="shared" ref="F516:F579" si="25">IF(LEN(A516)=3,"是",IF(B516&lt;&gt;"",IF(SUM(C516:D516)&lt;&gt;0,"是","否"),"是"))</f>
        <v>否</v>
      </c>
      <c r="G516" s="160" t="str">
        <f t="shared" ref="G516:G579" si="26">IF(LEN(A516)=3,"类",IF(LEN(A516)=5,"款","项"))</f>
        <v>项</v>
      </c>
    </row>
    <row r="517" s="162" customFormat="1" ht="36" customHeight="1" spans="1:7">
      <c r="A517" s="438">
        <v>20708</v>
      </c>
      <c r="B517" s="296" t="s">
        <v>460</v>
      </c>
      <c r="C517" s="205">
        <f>SUM(C518:C524)</f>
        <v>4958</v>
      </c>
      <c r="D517" s="205">
        <f>((((SUM(D518:D524))+0)+0)+0)+0</f>
        <v>4097</v>
      </c>
      <c r="E517" s="439">
        <f t="shared" si="24"/>
        <v>-0.174</v>
      </c>
      <c r="F517" s="258" t="str">
        <f t="shared" si="25"/>
        <v>是</v>
      </c>
      <c r="G517" s="160" t="str">
        <f t="shared" si="26"/>
        <v>款</v>
      </c>
    </row>
    <row r="518" s="162" customFormat="1" ht="36" customHeight="1" spans="1:7">
      <c r="A518" s="438">
        <v>2070801</v>
      </c>
      <c r="B518" s="440" t="s">
        <v>134</v>
      </c>
      <c r="C518" s="205">
        <v>296</v>
      </c>
      <c r="D518" s="205">
        <v>253</v>
      </c>
      <c r="E518" s="439">
        <f t="shared" si="24"/>
        <v>-0.145</v>
      </c>
      <c r="F518" s="258" t="str">
        <f t="shared" si="25"/>
        <v>是</v>
      </c>
      <c r="G518" s="160" t="str">
        <f t="shared" si="26"/>
        <v>项</v>
      </c>
    </row>
    <row r="519" s="160" customFormat="1" ht="36" hidden="1" customHeight="1" spans="1:7">
      <c r="A519" s="438">
        <v>2070802</v>
      </c>
      <c r="B519" s="440" t="s">
        <v>135</v>
      </c>
      <c r="C519" s="205"/>
      <c r="D519" s="205">
        <v>0</v>
      </c>
      <c r="E519" s="439">
        <f t="shared" si="24"/>
        <v>0</v>
      </c>
      <c r="F519" s="258" t="str">
        <f t="shared" si="25"/>
        <v>否</v>
      </c>
      <c r="G519" s="160" t="str">
        <f t="shared" si="26"/>
        <v>项</v>
      </c>
    </row>
    <row r="520" s="162" customFormat="1" ht="36" customHeight="1" spans="1:7">
      <c r="A520" s="438">
        <v>2070803</v>
      </c>
      <c r="B520" s="440" t="s">
        <v>136</v>
      </c>
      <c r="C520" s="205">
        <v>108</v>
      </c>
      <c r="D520" s="205">
        <v>105</v>
      </c>
      <c r="E520" s="439">
        <f t="shared" si="24"/>
        <v>-0.028</v>
      </c>
      <c r="F520" s="258" t="str">
        <f t="shared" si="25"/>
        <v>是</v>
      </c>
      <c r="G520" s="160" t="str">
        <f t="shared" si="26"/>
        <v>项</v>
      </c>
    </row>
    <row r="521" s="162" customFormat="1" ht="36" customHeight="1" spans="1:7">
      <c r="A521" s="438">
        <v>2070806</v>
      </c>
      <c r="B521" s="440" t="s">
        <v>461</v>
      </c>
      <c r="C521" s="205"/>
      <c r="D521" s="205">
        <v>100</v>
      </c>
      <c r="E521" s="439">
        <f t="shared" si="24"/>
        <v>0</v>
      </c>
      <c r="F521" s="258" t="str">
        <f t="shared" si="25"/>
        <v>是</v>
      </c>
      <c r="G521" s="160" t="str">
        <f t="shared" si="26"/>
        <v>项</v>
      </c>
    </row>
    <row r="522" s="162" customFormat="1" ht="36" customHeight="1" spans="1:7">
      <c r="A522" s="450">
        <v>2070807</v>
      </c>
      <c r="B522" s="440" t="s">
        <v>462</v>
      </c>
      <c r="C522" s="205">
        <v>71</v>
      </c>
      <c r="D522" s="205">
        <v>63</v>
      </c>
      <c r="E522" s="439">
        <f t="shared" si="24"/>
        <v>-0.113</v>
      </c>
      <c r="F522" s="258" t="str">
        <f t="shared" si="25"/>
        <v>是</v>
      </c>
      <c r="G522" s="160" t="str">
        <f t="shared" si="26"/>
        <v>项</v>
      </c>
    </row>
    <row r="523" s="162" customFormat="1" ht="36" customHeight="1" spans="1:7">
      <c r="A523" s="450">
        <v>2070808</v>
      </c>
      <c r="B523" s="440" t="s">
        <v>463</v>
      </c>
      <c r="C523" s="205">
        <v>3163</v>
      </c>
      <c r="D523" s="205">
        <v>2806</v>
      </c>
      <c r="E523" s="439">
        <f t="shared" si="24"/>
        <v>-0.113</v>
      </c>
      <c r="F523" s="258" t="str">
        <f t="shared" si="25"/>
        <v>是</v>
      </c>
      <c r="G523" s="160" t="str">
        <f t="shared" si="26"/>
        <v>项</v>
      </c>
    </row>
    <row r="524" s="162" customFormat="1" ht="36" customHeight="1" spans="1:7">
      <c r="A524" s="438">
        <v>2070899</v>
      </c>
      <c r="B524" s="440" t="s">
        <v>464</v>
      </c>
      <c r="C524" s="205">
        <v>1320</v>
      </c>
      <c r="D524" s="205">
        <v>770</v>
      </c>
      <c r="E524" s="439">
        <f t="shared" si="24"/>
        <v>-0.417</v>
      </c>
      <c r="F524" s="258" t="str">
        <f t="shared" si="25"/>
        <v>是</v>
      </c>
      <c r="G524" s="160" t="str">
        <f t="shared" si="26"/>
        <v>项</v>
      </c>
    </row>
    <row r="525" s="162" customFormat="1" ht="36" customHeight="1" spans="1:7">
      <c r="A525" s="438">
        <v>20799</v>
      </c>
      <c r="B525" s="296" t="s">
        <v>465</v>
      </c>
      <c r="C525" s="205">
        <f>SUM(C526:C528)</f>
        <v>363</v>
      </c>
      <c r="D525" s="205">
        <f>((((SUM(D526:D528))+0)+0)+0)+0</f>
        <v>4100</v>
      </c>
      <c r="E525" s="439">
        <f t="shared" si="24"/>
        <v>10.295</v>
      </c>
      <c r="F525" s="258" t="str">
        <f t="shared" si="25"/>
        <v>是</v>
      </c>
      <c r="G525" s="160" t="str">
        <f t="shared" si="26"/>
        <v>款</v>
      </c>
    </row>
    <row r="526" s="162" customFormat="1" ht="36" customHeight="1" spans="1:7">
      <c r="A526" s="438">
        <v>2079902</v>
      </c>
      <c r="B526" s="440" t="s">
        <v>466</v>
      </c>
      <c r="C526" s="205">
        <v>205</v>
      </c>
      <c r="D526" s="205">
        <v>0</v>
      </c>
      <c r="E526" s="439">
        <f t="shared" si="24"/>
        <v>-1</v>
      </c>
      <c r="F526" s="258" t="str">
        <f t="shared" si="25"/>
        <v>是</v>
      </c>
      <c r="G526" s="160" t="str">
        <f t="shared" si="26"/>
        <v>项</v>
      </c>
    </row>
    <row r="527" s="162" customFormat="1" ht="36" customHeight="1" spans="1:7">
      <c r="A527" s="438">
        <v>2079903</v>
      </c>
      <c r="B527" s="440" t="s">
        <v>467</v>
      </c>
      <c r="C527" s="205">
        <v>145</v>
      </c>
      <c r="D527" s="205">
        <v>0</v>
      </c>
      <c r="E527" s="439">
        <f t="shared" si="24"/>
        <v>-1</v>
      </c>
      <c r="F527" s="258" t="str">
        <f t="shared" si="25"/>
        <v>是</v>
      </c>
      <c r="G527" s="160" t="str">
        <f t="shared" si="26"/>
        <v>项</v>
      </c>
    </row>
    <row r="528" s="162" customFormat="1" ht="36" customHeight="1" spans="1:7">
      <c r="A528" s="438">
        <v>2079999</v>
      </c>
      <c r="B528" s="440" t="s">
        <v>465</v>
      </c>
      <c r="C528" s="205">
        <v>13</v>
      </c>
      <c r="D528" s="205">
        <v>4100</v>
      </c>
      <c r="E528" s="439">
        <f t="shared" si="24"/>
        <v>314.385</v>
      </c>
      <c r="F528" s="258" t="str">
        <f t="shared" si="25"/>
        <v>是</v>
      </c>
      <c r="G528" s="160" t="str">
        <f t="shared" si="26"/>
        <v>项</v>
      </c>
    </row>
    <row r="529" s="162" customFormat="1" ht="36" customHeight="1" spans="1:7">
      <c r="A529" s="436">
        <v>208</v>
      </c>
      <c r="B529" s="284" t="s">
        <v>59</v>
      </c>
      <c r="C529" s="285">
        <f>SUM(C530,C549,C558,C560,C569,C573,C583,C592,C599,C607,C616,C622,C625,C628,C631,C634,C637,C641,C645,C654,C657)</f>
        <v>65281</v>
      </c>
      <c r="D529" s="285">
        <f>SUM(D530,D549,D558,D560,D569,D573,D583,D592,D599,D607,D616,D622,D625,D628,D631,D634,D637,D641,D645,D654,D657)</f>
        <v>89024</v>
      </c>
      <c r="E529" s="437">
        <f t="shared" si="24"/>
        <v>0.364</v>
      </c>
      <c r="F529" s="258" t="str">
        <f t="shared" si="25"/>
        <v>是</v>
      </c>
      <c r="G529" s="160" t="str">
        <f t="shared" si="26"/>
        <v>类</v>
      </c>
    </row>
    <row r="530" s="162" customFormat="1" ht="36" customHeight="1" spans="1:7">
      <c r="A530" s="438">
        <v>20801</v>
      </c>
      <c r="B530" s="296" t="s">
        <v>468</v>
      </c>
      <c r="C530" s="205">
        <f>SUM(C531:C548)</f>
        <v>6985</v>
      </c>
      <c r="D530" s="205">
        <f>((((SUM(D531:D548))+0)+0)+0)+0</f>
        <v>6519</v>
      </c>
      <c r="E530" s="439">
        <f t="shared" si="24"/>
        <v>-0.067</v>
      </c>
      <c r="F530" s="258" t="str">
        <f t="shared" si="25"/>
        <v>是</v>
      </c>
      <c r="G530" s="160" t="str">
        <f t="shared" si="26"/>
        <v>款</v>
      </c>
    </row>
    <row r="531" s="162" customFormat="1" ht="36" customHeight="1" spans="1:7">
      <c r="A531" s="438">
        <v>2080101</v>
      </c>
      <c r="B531" s="440" t="s">
        <v>134</v>
      </c>
      <c r="C531" s="205">
        <v>1345</v>
      </c>
      <c r="D531" s="205">
        <v>1053</v>
      </c>
      <c r="E531" s="439">
        <f t="shared" si="24"/>
        <v>-0.217</v>
      </c>
      <c r="F531" s="258" t="str">
        <f t="shared" si="25"/>
        <v>是</v>
      </c>
      <c r="G531" s="160" t="str">
        <f t="shared" si="26"/>
        <v>项</v>
      </c>
    </row>
    <row r="532" s="160" customFormat="1" ht="36" hidden="1" customHeight="1" spans="1:7">
      <c r="A532" s="438">
        <v>2080102</v>
      </c>
      <c r="B532" s="440" t="s">
        <v>135</v>
      </c>
      <c r="C532" s="205"/>
      <c r="D532" s="205">
        <v>0</v>
      </c>
      <c r="E532" s="439">
        <f t="shared" si="24"/>
        <v>0</v>
      </c>
      <c r="F532" s="258" t="str">
        <f t="shared" si="25"/>
        <v>否</v>
      </c>
      <c r="G532" s="160" t="str">
        <f t="shared" si="26"/>
        <v>项</v>
      </c>
    </row>
    <row r="533" s="160" customFormat="1" ht="36" hidden="1" customHeight="1" spans="1:7">
      <c r="A533" s="438">
        <v>2080103</v>
      </c>
      <c r="B533" s="440" t="s">
        <v>136</v>
      </c>
      <c r="C533" s="205"/>
      <c r="D533" s="205">
        <v>0</v>
      </c>
      <c r="E533" s="439">
        <f t="shared" si="24"/>
        <v>0</v>
      </c>
      <c r="F533" s="258" t="str">
        <f t="shared" si="25"/>
        <v>否</v>
      </c>
      <c r="G533" s="160" t="str">
        <f t="shared" si="26"/>
        <v>项</v>
      </c>
    </row>
    <row r="534" s="162" customFormat="1" ht="36" customHeight="1" spans="1:7">
      <c r="A534" s="438">
        <v>2080104</v>
      </c>
      <c r="B534" s="440" t="s">
        <v>469</v>
      </c>
      <c r="C534" s="205">
        <v>844</v>
      </c>
      <c r="D534" s="205">
        <v>490</v>
      </c>
      <c r="E534" s="439">
        <f t="shared" si="24"/>
        <v>-0.419</v>
      </c>
      <c r="F534" s="258" t="str">
        <f t="shared" si="25"/>
        <v>是</v>
      </c>
      <c r="G534" s="160" t="str">
        <f t="shared" si="26"/>
        <v>项</v>
      </c>
    </row>
    <row r="535" s="162" customFormat="1" ht="36" customHeight="1" spans="1:7">
      <c r="A535" s="438">
        <v>2080105</v>
      </c>
      <c r="B535" s="440" t="s">
        <v>470</v>
      </c>
      <c r="C535" s="205">
        <v>5</v>
      </c>
      <c r="D535" s="205">
        <v>1</v>
      </c>
      <c r="E535" s="439">
        <f t="shared" si="24"/>
        <v>-0.8</v>
      </c>
      <c r="F535" s="258" t="str">
        <f t="shared" si="25"/>
        <v>是</v>
      </c>
      <c r="G535" s="160" t="str">
        <f t="shared" si="26"/>
        <v>项</v>
      </c>
    </row>
    <row r="536" s="160" customFormat="1" ht="36" hidden="1" customHeight="1" spans="1:7">
      <c r="A536" s="438">
        <v>2080106</v>
      </c>
      <c r="B536" s="440" t="s">
        <v>471</v>
      </c>
      <c r="C536" s="205"/>
      <c r="D536" s="205">
        <v>0</v>
      </c>
      <c r="E536" s="439">
        <f t="shared" si="24"/>
        <v>0</v>
      </c>
      <c r="F536" s="258" t="str">
        <f t="shared" si="25"/>
        <v>否</v>
      </c>
      <c r="G536" s="160" t="str">
        <f t="shared" si="26"/>
        <v>项</v>
      </c>
    </row>
    <row r="537" s="160" customFormat="1" ht="36" hidden="1" customHeight="1" spans="1:7">
      <c r="A537" s="438">
        <v>2080107</v>
      </c>
      <c r="B537" s="440" t="s">
        <v>472</v>
      </c>
      <c r="C537" s="205"/>
      <c r="D537" s="205">
        <v>0</v>
      </c>
      <c r="E537" s="439">
        <f t="shared" si="24"/>
        <v>0</v>
      </c>
      <c r="F537" s="258" t="str">
        <f t="shared" si="25"/>
        <v>否</v>
      </c>
      <c r="G537" s="160" t="str">
        <f t="shared" si="26"/>
        <v>项</v>
      </c>
    </row>
    <row r="538" s="162" customFormat="1" ht="36" customHeight="1" spans="1:7">
      <c r="A538" s="438">
        <v>2080108</v>
      </c>
      <c r="B538" s="440" t="s">
        <v>174</v>
      </c>
      <c r="C538" s="205">
        <v>153</v>
      </c>
      <c r="D538" s="205">
        <v>138</v>
      </c>
      <c r="E538" s="439">
        <f t="shared" si="24"/>
        <v>-0.098</v>
      </c>
      <c r="F538" s="258" t="str">
        <f t="shared" si="25"/>
        <v>是</v>
      </c>
      <c r="G538" s="160" t="str">
        <f t="shared" si="26"/>
        <v>项</v>
      </c>
    </row>
    <row r="539" s="162" customFormat="1" ht="36" customHeight="1" spans="1:7">
      <c r="A539" s="438">
        <v>2080109</v>
      </c>
      <c r="B539" s="440" t="s">
        <v>473</v>
      </c>
      <c r="C539" s="205">
        <v>1368</v>
      </c>
      <c r="D539" s="205">
        <v>1310</v>
      </c>
      <c r="E539" s="439">
        <f t="shared" si="24"/>
        <v>-0.042</v>
      </c>
      <c r="F539" s="258" t="str">
        <f t="shared" si="25"/>
        <v>是</v>
      </c>
      <c r="G539" s="160" t="str">
        <f t="shared" si="26"/>
        <v>项</v>
      </c>
    </row>
    <row r="540" s="160" customFormat="1" ht="36" hidden="1" customHeight="1" spans="1:7">
      <c r="A540" s="438">
        <v>2080110</v>
      </c>
      <c r="B540" s="440" t="s">
        <v>474</v>
      </c>
      <c r="C540" s="205"/>
      <c r="D540" s="205">
        <v>0</v>
      </c>
      <c r="E540" s="439">
        <f t="shared" si="24"/>
        <v>0</v>
      </c>
      <c r="F540" s="258" t="str">
        <f t="shared" si="25"/>
        <v>否</v>
      </c>
      <c r="G540" s="160" t="str">
        <f t="shared" si="26"/>
        <v>项</v>
      </c>
    </row>
    <row r="541" s="162" customFormat="1" ht="36" customHeight="1" spans="1:7">
      <c r="A541" s="438">
        <v>2080111</v>
      </c>
      <c r="B541" s="440" t="s">
        <v>475</v>
      </c>
      <c r="C541" s="205">
        <v>481</v>
      </c>
      <c r="D541" s="205">
        <v>460</v>
      </c>
      <c r="E541" s="439">
        <f t="shared" si="24"/>
        <v>-0.044</v>
      </c>
      <c r="F541" s="258" t="str">
        <f t="shared" si="25"/>
        <v>是</v>
      </c>
      <c r="G541" s="160" t="str">
        <f t="shared" si="26"/>
        <v>项</v>
      </c>
    </row>
    <row r="542" s="162" customFormat="1" ht="36" customHeight="1" spans="1:7">
      <c r="A542" s="438">
        <v>2080112</v>
      </c>
      <c r="B542" s="440" t="s">
        <v>476</v>
      </c>
      <c r="C542" s="205">
        <v>5</v>
      </c>
      <c r="D542" s="205">
        <v>2</v>
      </c>
      <c r="E542" s="439">
        <f t="shared" si="24"/>
        <v>-0.6</v>
      </c>
      <c r="F542" s="258" t="str">
        <f t="shared" si="25"/>
        <v>是</v>
      </c>
      <c r="G542" s="160" t="str">
        <f t="shared" si="26"/>
        <v>项</v>
      </c>
    </row>
    <row r="543" s="162" customFormat="1" ht="36" customHeight="1" spans="1:7">
      <c r="A543" s="442">
        <v>2080113</v>
      </c>
      <c r="B543" s="448" t="s">
        <v>477</v>
      </c>
      <c r="C543" s="205">
        <v>8</v>
      </c>
      <c r="D543" s="205">
        <v>0</v>
      </c>
      <c r="E543" s="439">
        <f t="shared" si="24"/>
        <v>-1</v>
      </c>
      <c r="F543" s="258" t="str">
        <f t="shared" si="25"/>
        <v>是</v>
      </c>
      <c r="G543" s="160" t="str">
        <f t="shared" si="26"/>
        <v>项</v>
      </c>
    </row>
    <row r="544" s="160" customFormat="1" ht="36" hidden="1" customHeight="1" spans="1:7">
      <c r="A544" s="442">
        <v>2080114</v>
      </c>
      <c r="B544" s="448" t="s">
        <v>478</v>
      </c>
      <c r="C544" s="205"/>
      <c r="D544" s="205">
        <v>0</v>
      </c>
      <c r="E544" s="439">
        <f t="shared" si="24"/>
        <v>0</v>
      </c>
      <c r="F544" s="258" t="str">
        <f t="shared" si="25"/>
        <v>否</v>
      </c>
      <c r="G544" s="160" t="str">
        <f t="shared" si="26"/>
        <v>项</v>
      </c>
    </row>
    <row r="545" s="160" customFormat="1" ht="36" hidden="1" customHeight="1" spans="1:7">
      <c r="A545" s="442">
        <v>2080115</v>
      </c>
      <c r="B545" s="448" t="s">
        <v>479</v>
      </c>
      <c r="C545" s="205"/>
      <c r="D545" s="205">
        <v>0</v>
      </c>
      <c r="E545" s="439">
        <f t="shared" si="24"/>
        <v>0</v>
      </c>
      <c r="F545" s="258" t="str">
        <f t="shared" si="25"/>
        <v>否</v>
      </c>
      <c r="G545" s="160" t="str">
        <f t="shared" si="26"/>
        <v>项</v>
      </c>
    </row>
    <row r="546" s="160" customFormat="1" ht="36" hidden="1" customHeight="1" spans="1:7">
      <c r="A546" s="442">
        <v>2080116</v>
      </c>
      <c r="B546" s="448" t="s">
        <v>480</v>
      </c>
      <c r="C546" s="205"/>
      <c r="D546" s="205">
        <v>0</v>
      </c>
      <c r="E546" s="439">
        <f t="shared" si="24"/>
        <v>0</v>
      </c>
      <c r="F546" s="258" t="str">
        <f t="shared" si="25"/>
        <v>否</v>
      </c>
      <c r="G546" s="160" t="str">
        <f t="shared" si="26"/>
        <v>项</v>
      </c>
    </row>
    <row r="547" s="160" customFormat="1" ht="36" hidden="1" customHeight="1" spans="1:7">
      <c r="A547" s="442">
        <v>2080150</v>
      </c>
      <c r="B547" s="448" t="s">
        <v>143</v>
      </c>
      <c r="C547" s="205"/>
      <c r="D547" s="205">
        <v>0</v>
      </c>
      <c r="E547" s="439">
        <f t="shared" si="24"/>
        <v>0</v>
      </c>
      <c r="F547" s="258" t="str">
        <f t="shared" si="25"/>
        <v>否</v>
      </c>
      <c r="G547" s="160" t="str">
        <f t="shared" si="26"/>
        <v>项</v>
      </c>
    </row>
    <row r="548" s="162" customFormat="1" ht="36" customHeight="1" spans="1:7">
      <c r="A548" s="438">
        <v>2080199</v>
      </c>
      <c r="B548" s="440" t="s">
        <v>481</v>
      </c>
      <c r="C548" s="205">
        <v>2776</v>
      </c>
      <c r="D548" s="205">
        <v>3065</v>
      </c>
      <c r="E548" s="439">
        <f t="shared" si="24"/>
        <v>0.104</v>
      </c>
      <c r="F548" s="258" t="str">
        <f t="shared" si="25"/>
        <v>是</v>
      </c>
      <c r="G548" s="160" t="str">
        <f t="shared" si="26"/>
        <v>项</v>
      </c>
    </row>
    <row r="549" s="162" customFormat="1" ht="36" customHeight="1" spans="1:7">
      <c r="A549" s="438">
        <v>20802</v>
      </c>
      <c r="B549" s="296" t="s">
        <v>482</v>
      </c>
      <c r="C549" s="205">
        <f>SUM(C550:C557)</f>
        <v>1418</v>
      </c>
      <c r="D549" s="205">
        <f>((((SUM(D550:D557))+0)+0)+0)+0</f>
        <v>745</v>
      </c>
      <c r="E549" s="439">
        <f t="shared" si="24"/>
        <v>-0.475</v>
      </c>
      <c r="F549" s="258" t="str">
        <f t="shared" si="25"/>
        <v>是</v>
      </c>
      <c r="G549" s="160" t="str">
        <f t="shared" si="26"/>
        <v>款</v>
      </c>
    </row>
    <row r="550" s="162" customFormat="1" ht="36" customHeight="1" spans="1:7">
      <c r="A550" s="438">
        <v>2080201</v>
      </c>
      <c r="B550" s="440" t="s">
        <v>134</v>
      </c>
      <c r="C550" s="205">
        <v>977</v>
      </c>
      <c r="D550" s="205">
        <v>473</v>
      </c>
      <c r="E550" s="439">
        <f t="shared" si="24"/>
        <v>-0.516</v>
      </c>
      <c r="F550" s="258" t="str">
        <f t="shared" si="25"/>
        <v>是</v>
      </c>
      <c r="G550" s="160" t="str">
        <f t="shared" si="26"/>
        <v>项</v>
      </c>
    </row>
    <row r="551" s="160" customFormat="1" ht="36" hidden="1" customHeight="1" spans="1:7">
      <c r="A551" s="438">
        <v>2080202</v>
      </c>
      <c r="B551" s="440" t="s">
        <v>135</v>
      </c>
      <c r="C551" s="205"/>
      <c r="D551" s="205">
        <v>0</v>
      </c>
      <c r="E551" s="439">
        <f t="shared" si="24"/>
        <v>0</v>
      </c>
      <c r="F551" s="258" t="str">
        <f t="shared" si="25"/>
        <v>否</v>
      </c>
      <c r="G551" s="160" t="str">
        <f t="shared" si="26"/>
        <v>项</v>
      </c>
    </row>
    <row r="552" s="162" customFormat="1" ht="36" customHeight="1" spans="1:7">
      <c r="A552" s="438">
        <v>2080203</v>
      </c>
      <c r="B552" s="440" t="s">
        <v>136</v>
      </c>
      <c r="C552" s="205">
        <v>154</v>
      </c>
      <c r="D552" s="205">
        <v>146</v>
      </c>
      <c r="E552" s="439">
        <f t="shared" si="24"/>
        <v>-0.052</v>
      </c>
      <c r="F552" s="258" t="str">
        <f t="shared" si="25"/>
        <v>是</v>
      </c>
      <c r="G552" s="160" t="str">
        <f t="shared" si="26"/>
        <v>项</v>
      </c>
    </row>
    <row r="553" s="162" customFormat="1" ht="36" customHeight="1" spans="1:7">
      <c r="A553" s="438">
        <v>2080206</v>
      </c>
      <c r="B553" s="440" t="s">
        <v>483</v>
      </c>
      <c r="C553" s="205">
        <v>40</v>
      </c>
      <c r="D553" s="205">
        <v>27</v>
      </c>
      <c r="E553" s="439">
        <f t="shared" si="24"/>
        <v>-0.325</v>
      </c>
      <c r="F553" s="258" t="str">
        <f t="shared" si="25"/>
        <v>是</v>
      </c>
      <c r="G553" s="160" t="str">
        <f t="shared" si="26"/>
        <v>项</v>
      </c>
    </row>
    <row r="554" s="162" customFormat="1" ht="36" customHeight="1" spans="1:7">
      <c r="A554" s="438">
        <v>2080207</v>
      </c>
      <c r="B554" s="440" t="s">
        <v>484</v>
      </c>
      <c r="C554" s="205">
        <v>48</v>
      </c>
      <c r="D554" s="205">
        <v>15</v>
      </c>
      <c r="E554" s="439">
        <f t="shared" si="24"/>
        <v>-0.688</v>
      </c>
      <c r="F554" s="258" t="str">
        <f t="shared" si="25"/>
        <v>是</v>
      </c>
      <c r="G554" s="160" t="str">
        <f t="shared" si="26"/>
        <v>项</v>
      </c>
    </row>
    <row r="555" s="160" customFormat="1" ht="36" hidden="1" customHeight="1" spans="1:7">
      <c r="A555" s="438">
        <v>2080208</v>
      </c>
      <c r="B555" s="440" t="s">
        <v>485</v>
      </c>
      <c r="C555" s="205"/>
      <c r="D555" s="205">
        <v>0</v>
      </c>
      <c r="E555" s="439">
        <f t="shared" si="24"/>
        <v>0</v>
      </c>
      <c r="F555" s="258" t="str">
        <f t="shared" si="25"/>
        <v>否</v>
      </c>
      <c r="G555" s="160" t="str">
        <f t="shared" si="26"/>
        <v>项</v>
      </c>
    </row>
    <row r="556" s="162" customFormat="1" ht="36" customHeight="1" spans="1:7">
      <c r="A556" s="438">
        <v>2080209</v>
      </c>
      <c r="B556" s="440" t="s">
        <v>486</v>
      </c>
      <c r="C556" s="205"/>
      <c r="D556" s="205">
        <v>10</v>
      </c>
      <c r="E556" s="439">
        <f t="shared" si="24"/>
        <v>0</v>
      </c>
      <c r="F556" s="258" t="str">
        <f t="shared" si="25"/>
        <v>是</v>
      </c>
      <c r="G556" s="160" t="str">
        <f t="shared" si="26"/>
        <v>项</v>
      </c>
    </row>
    <row r="557" s="162" customFormat="1" ht="36" customHeight="1" spans="1:7">
      <c r="A557" s="438">
        <v>2080299</v>
      </c>
      <c r="B557" s="440" t="s">
        <v>487</v>
      </c>
      <c r="C557" s="205">
        <v>199</v>
      </c>
      <c r="D557" s="205">
        <v>74</v>
      </c>
      <c r="E557" s="439">
        <f t="shared" si="24"/>
        <v>-0.628</v>
      </c>
      <c r="F557" s="258" t="str">
        <f t="shared" si="25"/>
        <v>是</v>
      </c>
      <c r="G557" s="160" t="str">
        <f t="shared" si="26"/>
        <v>项</v>
      </c>
    </row>
    <row r="558" s="160" customFormat="1" ht="36" hidden="1" customHeight="1" spans="1:7">
      <c r="A558" s="438">
        <v>20804</v>
      </c>
      <c r="B558" s="296" t="s">
        <v>488</v>
      </c>
      <c r="C558" s="205">
        <f>SUM(C559:C559)</f>
        <v>0</v>
      </c>
      <c r="D558" s="205">
        <f>((((SUM(D559:D559))+0)+0)+0)+0</f>
        <v>0</v>
      </c>
      <c r="E558" s="439">
        <f t="shared" si="24"/>
        <v>0</v>
      </c>
      <c r="F558" s="258" t="str">
        <f t="shared" si="25"/>
        <v>否</v>
      </c>
      <c r="G558" s="160" t="str">
        <f t="shared" si="26"/>
        <v>款</v>
      </c>
    </row>
    <row r="559" s="160" customFormat="1" ht="36" hidden="1" customHeight="1" spans="1:7">
      <c r="A559" s="438">
        <v>2080402</v>
      </c>
      <c r="B559" s="440" t="s">
        <v>489</v>
      </c>
      <c r="C559" s="205"/>
      <c r="D559" s="205"/>
      <c r="E559" s="439">
        <f t="shared" si="24"/>
        <v>0</v>
      </c>
      <c r="F559" s="258" t="str">
        <f t="shared" si="25"/>
        <v>否</v>
      </c>
      <c r="G559" s="160" t="str">
        <f t="shared" si="26"/>
        <v>项</v>
      </c>
    </row>
    <row r="560" s="162" customFormat="1" ht="36" customHeight="1" spans="1:7">
      <c r="A560" s="438">
        <v>20805</v>
      </c>
      <c r="B560" s="296" t="s">
        <v>490</v>
      </c>
      <c r="C560" s="205">
        <f>SUM(C561:C568)</f>
        <v>40411</v>
      </c>
      <c r="D560" s="205">
        <f>((((SUM(D561:D568))+0)+0)+0)+0</f>
        <v>50947</v>
      </c>
      <c r="E560" s="439">
        <f t="shared" si="24"/>
        <v>0.261</v>
      </c>
      <c r="F560" s="258" t="str">
        <f t="shared" si="25"/>
        <v>是</v>
      </c>
      <c r="G560" s="160" t="str">
        <f t="shared" si="26"/>
        <v>款</v>
      </c>
    </row>
    <row r="561" s="162" customFormat="1" ht="36" customHeight="1" spans="1:7">
      <c r="A561" s="438">
        <v>2080501</v>
      </c>
      <c r="B561" s="440" t="s">
        <v>491</v>
      </c>
      <c r="C561" s="205">
        <v>8059</v>
      </c>
      <c r="D561" s="205">
        <v>7871</v>
      </c>
      <c r="E561" s="439">
        <f t="shared" si="24"/>
        <v>-0.023</v>
      </c>
      <c r="F561" s="258" t="str">
        <f t="shared" si="25"/>
        <v>是</v>
      </c>
      <c r="G561" s="160" t="str">
        <f t="shared" si="26"/>
        <v>项</v>
      </c>
    </row>
    <row r="562" s="162" customFormat="1" ht="36" customHeight="1" spans="1:7">
      <c r="A562" s="438">
        <v>2080502</v>
      </c>
      <c r="B562" s="440" t="s">
        <v>492</v>
      </c>
      <c r="C562" s="205">
        <v>6286</v>
      </c>
      <c r="D562" s="205">
        <v>10042</v>
      </c>
      <c r="E562" s="439">
        <f t="shared" si="24"/>
        <v>0.598</v>
      </c>
      <c r="F562" s="258" t="str">
        <f t="shared" si="25"/>
        <v>是</v>
      </c>
      <c r="G562" s="160" t="str">
        <f t="shared" si="26"/>
        <v>项</v>
      </c>
    </row>
    <row r="563" s="162" customFormat="1" ht="36" customHeight="1" spans="1:7">
      <c r="A563" s="438">
        <v>2080503</v>
      </c>
      <c r="B563" s="440" t="s">
        <v>493</v>
      </c>
      <c r="C563" s="205"/>
      <c r="D563" s="205">
        <v>672</v>
      </c>
      <c r="E563" s="439">
        <f t="shared" si="24"/>
        <v>0</v>
      </c>
      <c r="F563" s="258" t="str">
        <f t="shared" si="25"/>
        <v>是</v>
      </c>
      <c r="G563" s="160" t="str">
        <f t="shared" si="26"/>
        <v>项</v>
      </c>
    </row>
    <row r="564" s="162" customFormat="1" ht="36" customHeight="1" spans="1:7">
      <c r="A564" s="438">
        <v>2080505</v>
      </c>
      <c r="B564" s="440" t="s">
        <v>494</v>
      </c>
      <c r="C564" s="205">
        <v>16222</v>
      </c>
      <c r="D564" s="205">
        <v>18897</v>
      </c>
      <c r="E564" s="439">
        <f t="shared" si="24"/>
        <v>0.165</v>
      </c>
      <c r="F564" s="258" t="str">
        <f t="shared" si="25"/>
        <v>是</v>
      </c>
      <c r="G564" s="160" t="str">
        <f t="shared" si="26"/>
        <v>项</v>
      </c>
    </row>
    <row r="565" s="162" customFormat="1" ht="36" customHeight="1" spans="1:7">
      <c r="A565" s="438">
        <v>2080506</v>
      </c>
      <c r="B565" s="440" t="s">
        <v>495</v>
      </c>
      <c r="C565" s="205">
        <v>4252</v>
      </c>
      <c r="D565" s="205">
        <v>6448</v>
      </c>
      <c r="E565" s="439">
        <f t="shared" si="24"/>
        <v>0.516</v>
      </c>
      <c r="F565" s="258" t="str">
        <f t="shared" si="25"/>
        <v>是</v>
      </c>
      <c r="G565" s="160" t="str">
        <f t="shared" si="26"/>
        <v>项</v>
      </c>
    </row>
    <row r="566" s="162" customFormat="1" ht="36" customHeight="1" spans="1:7">
      <c r="A566" s="438">
        <v>2080507</v>
      </c>
      <c r="B566" s="440" t="s">
        <v>496</v>
      </c>
      <c r="C566" s="205">
        <v>4288</v>
      </c>
      <c r="D566" s="205">
        <v>4288</v>
      </c>
      <c r="E566" s="439">
        <f t="shared" si="24"/>
        <v>0</v>
      </c>
      <c r="F566" s="258" t="str">
        <f t="shared" si="25"/>
        <v>是</v>
      </c>
      <c r="G566" s="160" t="str">
        <f t="shared" si="26"/>
        <v>项</v>
      </c>
    </row>
    <row r="567" s="160" customFormat="1" ht="36" hidden="1" customHeight="1" spans="1:7">
      <c r="A567" s="442">
        <v>2080508</v>
      </c>
      <c r="B567" s="448" t="s">
        <v>497</v>
      </c>
      <c r="C567" s="205"/>
      <c r="D567" s="205">
        <v>0</v>
      </c>
      <c r="E567" s="439">
        <f t="shared" si="24"/>
        <v>0</v>
      </c>
      <c r="F567" s="258" t="str">
        <f t="shared" si="25"/>
        <v>否</v>
      </c>
      <c r="G567" s="160" t="str">
        <f t="shared" si="26"/>
        <v>项</v>
      </c>
    </row>
    <row r="568" s="162" customFormat="1" ht="36" customHeight="1" spans="1:7">
      <c r="A568" s="438">
        <v>2080599</v>
      </c>
      <c r="B568" s="440" t="s">
        <v>498</v>
      </c>
      <c r="C568" s="205">
        <v>1304</v>
      </c>
      <c r="D568" s="205">
        <v>2729</v>
      </c>
      <c r="E568" s="439">
        <f t="shared" si="24"/>
        <v>1.093</v>
      </c>
      <c r="F568" s="258" t="str">
        <f t="shared" si="25"/>
        <v>是</v>
      </c>
      <c r="G568" s="160" t="str">
        <f t="shared" si="26"/>
        <v>项</v>
      </c>
    </row>
    <row r="569" s="162" customFormat="1" ht="36" customHeight="1" spans="1:7">
      <c r="A569" s="438">
        <v>20806</v>
      </c>
      <c r="B569" s="296" t="s">
        <v>499</v>
      </c>
      <c r="C569" s="444">
        <f>SUM(C570:C572)</f>
        <v>60</v>
      </c>
      <c r="D569" s="444">
        <f>((((SUM(D570:D572))+0)+0)+0)+0</f>
        <v>0</v>
      </c>
      <c r="E569" s="439">
        <f t="shared" si="24"/>
        <v>-1</v>
      </c>
      <c r="F569" s="258" t="str">
        <f t="shared" si="25"/>
        <v>是</v>
      </c>
      <c r="G569" s="160" t="str">
        <f t="shared" si="26"/>
        <v>款</v>
      </c>
    </row>
    <row r="570" s="160" customFormat="1" ht="36" hidden="1" customHeight="1" spans="1:7">
      <c r="A570" s="438">
        <v>2080601</v>
      </c>
      <c r="B570" s="440" t="s">
        <v>500</v>
      </c>
      <c r="C570" s="205"/>
      <c r="D570" s="205">
        <v>0</v>
      </c>
      <c r="E570" s="439">
        <f t="shared" si="24"/>
        <v>0</v>
      </c>
      <c r="F570" s="258" t="str">
        <f t="shared" si="25"/>
        <v>否</v>
      </c>
      <c r="G570" s="160" t="str">
        <f t="shared" si="26"/>
        <v>项</v>
      </c>
    </row>
    <row r="571" s="160" customFormat="1" ht="36" hidden="1" customHeight="1" spans="1:7">
      <c r="A571" s="438">
        <v>2080602</v>
      </c>
      <c r="B571" s="440" t="s">
        <v>501</v>
      </c>
      <c r="C571" s="205"/>
      <c r="D571" s="205">
        <v>0</v>
      </c>
      <c r="E571" s="439">
        <f t="shared" si="24"/>
        <v>0</v>
      </c>
      <c r="F571" s="258" t="str">
        <f t="shared" si="25"/>
        <v>否</v>
      </c>
      <c r="G571" s="160" t="str">
        <f t="shared" si="26"/>
        <v>项</v>
      </c>
    </row>
    <row r="572" s="162" customFormat="1" ht="36" customHeight="1" spans="1:7">
      <c r="A572" s="438">
        <v>2080699</v>
      </c>
      <c r="B572" s="440" t="s">
        <v>502</v>
      </c>
      <c r="C572" s="205">
        <v>60</v>
      </c>
      <c r="D572" s="205">
        <v>0</v>
      </c>
      <c r="E572" s="439">
        <f t="shared" si="24"/>
        <v>-1</v>
      </c>
      <c r="F572" s="258" t="str">
        <f t="shared" si="25"/>
        <v>是</v>
      </c>
      <c r="G572" s="160" t="str">
        <f t="shared" si="26"/>
        <v>项</v>
      </c>
    </row>
    <row r="573" s="162" customFormat="1" ht="36" customHeight="1" spans="1:7">
      <c r="A573" s="438">
        <v>20807</v>
      </c>
      <c r="B573" s="296" t="s">
        <v>503</v>
      </c>
      <c r="C573" s="205">
        <f>SUM(C574:C582)</f>
        <v>3130</v>
      </c>
      <c r="D573" s="205">
        <f>((((SUM(D574:D582))+0)+0)+0)+0</f>
        <v>1515</v>
      </c>
      <c r="E573" s="439">
        <f t="shared" si="24"/>
        <v>-0.516</v>
      </c>
      <c r="F573" s="258" t="str">
        <f t="shared" si="25"/>
        <v>是</v>
      </c>
      <c r="G573" s="160" t="str">
        <f t="shared" si="26"/>
        <v>款</v>
      </c>
    </row>
    <row r="574" s="160" customFormat="1" ht="36" hidden="1" customHeight="1" spans="1:7">
      <c r="A574" s="438">
        <v>2080701</v>
      </c>
      <c r="B574" s="440" t="s">
        <v>504</v>
      </c>
      <c r="C574" s="205"/>
      <c r="D574" s="205">
        <v>0</v>
      </c>
      <c r="E574" s="439">
        <f t="shared" si="24"/>
        <v>0</v>
      </c>
      <c r="F574" s="258" t="str">
        <f t="shared" si="25"/>
        <v>否</v>
      </c>
      <c r="G574" s="160" t="str">
        <f t="shared" si="26"/>
        <v>项</v>
      </c>
    </row>
    <row r="575" s="160" customFormat="1" ht="36" hidden="1" customHeight="1" spans="1:7">
      <c r="A575" s="438">
        <v>2080702</v>
      </c>
      <c r="B575" s="440" t="s">
        <v>505</v>
      </c>
      <c r="C575" s="205"/>
      <c r="D575" s="205">
        <v>0</v>
      </c>
      <c r="E575" s="439">
        <f t="shared" si="24"/>
        <v>0</v>
      </c>
      <c r="F575" s="258" t="str">
        <f t="shared" si="25"/>
        <v>否</v>
      </c>
      <c r="G575" s="160" t="str">
        <f t="shared" si="26"/>
        <v>项</v>
      </c>
    </row>
    <row r="576" s="160" customFormat="1" ht="36" hidden="1" customHeight="1" spans="1:7">
      <c r="A576" s="438">
        <v>2080704</v>
      </c>
      <c r="B576" s="440" t="s">
        <v>506</v>
      </c>
      <c r="C576" s="205"/>
      <c r="D576" s="205">
        <v>0</v>
      </c>
      <c r="E576" s="439">
        <f t="shared" si="24"/>
        <v>0</v>
      </c>
      <c r="F576" s="258" t="str">
        <f t="shared" si="25"/>
        <v>否</v>
      </c>
      <c r="G576" s="160" t="str">
        <f t="shared" si="26"/>
        <v>项</v>
      </c>
    </row>
    <row r="577" s="160" customFormat="1" ht="36" hidden="1" customHeight="1" spans="1:7">
      <c r="A577" s="438">
        <v>2080705</v>
      </c>
      <c r="B577" s="440" t="s">
        <v>507</v>
      </c>
      <c r="C577" s="205"/>
      <c r="D577" s="205">
        <v>0</v>
      </c>
      <c r="E577" s="439">
        <f t="shared" si="24"/>
        <v>0</v>
      </c>
      <c r="F577" s="258" t="str">
        <f t="shared" si="25"/>
        <v>否</v>
      </c>
      <c r="G577" s="160" t="str">
        <f t="shared" si="26"/>
        <v>项</v>
      </c>
    </row>
    <row r="578" s="160" customFormat="1" ht="36" hidden="1" customHeight="1" spans="1:7">
      <c r="A578" s="438">
        <v>2080709</v>
      </c>
      <c r="B578" s="440" t="s">
        <v>508</v>
      </c>
      <c r="C578" s="205"/>
      <c r="D578" s="205">
        <v>0</v>
      </c>
      <c r="E578" s="439">
        <f t="shared" si="24"/>
        <v>0</v>
      </c>
      <c r="F578" s="258" t="str">
        <f t="shared" si="25"/>
        <v>否</v>
      </c>
      <c r="G578" s="160" t="str">
        <f t="shared" si="26"/>
        <v>项</v>
      </c>
    </row>
    <row r="579" s="162" customFormat="1" ht="36" customHeight="1" spans="1:7">
      <c r="A579" s="438">
        <v>2080711</v>
      </c>
      <c r="B579" s="440" t="s">
        <v>509</v>
      </c>
      <c r="C579" s="205">
        <v>111</v>
      </c>
      <c r="D579" s="205">
        <v>0</v>
      </c>
      <c r="E579" s="439">
        <f t="shared" si="24"/>
        <v>-1</v>
      </c>
      <c r="F579" s="258" t="str">
        <f t="shared" si="25"/>
        <v>是</v>
      </c>
      <c r="G579" s="160" t="str">
        <f t="shared" si="26"/>
        <v>项</v>
      </c>
    </row>
    <row r="580" s="162" customFormat="1" ht="36" customHeight="1" spans="1:7">
      <c r="A580" s="438">
        <v>2080712</v>
      </c>
      <c r="B580" s="440" t="s">
        <v>510</v>
      </c>
      <c r="C580" s="205">
        <v>511</v>
      </c>
      <c r="D580" s="205">
        <v>30</v>
      </c>
      <c r="E580" s="439">
        <f t="shared" ref="E580:E643" si="27">IF(C580&lt;0,"",IFERROR(D580/C580-1,0))</f>
        <v>-0.941</v>
      </c>
      <c r="F580" s="258" t="str">
        <f t="shared" ref="F580:F643" si="28">IF(LEN(A580)=3,"是",IF(B580&lt;&gt;"",IF(SUM(C580:D580)&lt;&gt;0,"是","否"),"是"))</f>
        <v>是</v>
      </c>
      <c r="G580" s="160" t="str">
        <f t="shared" ref="G580:G643" si="29">IF(LEN(A580)=3,"类",IF(LEN(A580)=5,"款","项"))</f>
        <v>项</v>
      </c>
    </row>
    <row r="581" s="160" customFormat="1" ht="36" hidden="1" customHeight="1" spans="1:7">
      <c r="A581" s="438">
        <v>2080713</v>
      </c>
      <c r="B581" s="440" t="s">
        <v>511</v>
      </c>
      <c r="C581" s="205"/>
      <c r="D581" s="205">
        <v>0</v>
      </c>
      <c r="E581" s="439">
        <f t="shared" si="27"/>
        <v>0</v>
      </c>
      <c r="F581" s="258" t="str">
        <f t="shared" si="28"/>
        <v>否</v>
      </c>
      <c r="G581" s="160" t="str">
        <f t="shared" si="29"/>
        <v>项</v>
      </c>
    </row>
    <row r="582" s="162" customFormat="1" ht="36" customHeight="1" spans="1:7">
      <c r="A582" s="438">
        <v>2080799</v>
      </c>
      <c r="B582" s="440" t="s">
        <v>512</v>
      </c>
      <c r="C582" s="205">
        <v>2508</v>
      </c>
      <c r="D582" s="205">
        <v>1485</v>
      </c>
      <c r="E582" s="439">
        <f t="shared" si="27"/>
        <v>-0.408</v>
      </c>
      <c r="F582" s="258" t="str">
        <f t="shared" si="28"/>
        <v>是</v>
      </c>
      <c r="G582" s="160" t="str">
        <f t="shared" si="29"/>
        <v>项</v>
      </c>
    </row>
    <row r="583" s="162" customFormat="1" ht="36" customHeight="1" spans="1:7">
      <c r="A583" s="438">
        <v>20808</v>
      </c>
      <c r="B583" s="296" t="s">
        <v>513</v>
      </c>
      <c r="C583" s="205">
        <f>SUM(C584:C591)</f>
        <v>2312</v>
      </c>
      <c r="D583" s="205">
        <f>((((SUM(D584:D591))+0)+0)+0)+0</f>
        <v>4645</v>
      </c>
      <c r="E583" s="439">
        <f t="shared" si="27"/>
        <v>1.009</v>
      </c>
      <c r="F583" s="258" t="str">
        <f t="shared" si="28"/>
        <v>是</v>
      </c>
      <c r="G583" s="160" t="str">
        <f t="shared" si="29"/>
        <v>款</v>
      </c>
    </row>
    <row r="584" s="162" customFormat="1" ht="36" customHeight="1" spans="1:7">
      <c r="A584" s="438">
        <v>2080801</v>
      </c>
      <c r="B584" s="440" t="s">
        <v>514</v>
      </c>
      <c r="C584" s="205">
        <v>2307</v>
      </c>
      <c r="D584" s="205">
        <v>4645</v>
      </c>
      <c r="E584" s="439">
        <f t="shared" si="27"/>
        <v>1.013</v>
      </c>
      <c r="F584" s="258" t="str">
        <f t="shared" si="28"/>
        <v>是</v>
      </c>
      <c r="G584" s="160" t="str">
        <f t="shared" si="29"/>
        <v>项</v>
      </c>
    </row>
    <row r="585" s="162" customFormat="1" ht="36" customHeight="1" spans="1:7">
      <c r="A585" s="438">
        <v>2080802</v>
      </c>
      <c r="B585" s="440" t="s">
        <v>515</v>
      </c>
      <c r="C585" s="205">
        <v>5</v>
      </c>
      <c r="D585" s="205">
        <v>0</v>
      </c>
      <c r="E585" s="439">
        <f t="shared" si="27"/>
        <v>-1</v>
      </c>
      <c r="F585" s="258" t="str">
        <f t="shared" si="28"/>
        <v>是</v>
      </c>
      <c r="G585" s="160" t="str">
        <f t="shared" si="29"/>
        <v>项</v>
      </c>
    </row>
    <row r="586" s="160" customFormat="1" ht="36" hidden="1" customHeight="1" spans="1:7">
      <c r="A586" s="438">
        <v>2080803</v>
      </c>
      <c r="B586" s="440" t="s">
        <v>516</v>
      </c>
      <c r="C586" s="205"/>
      <c r="D586" s="205">
        <v>0</v>
      </c>
      <c r="E586" s="439">
        <f t="shared" si="27"/>
        <v>0</v>
      </c>
      <c r="F586" s="258" t="str">
        <f t="shared" si="28"/>
        <v>否</v>
      </c>
      <c r="G586" s="160" t="str">
        <f t="shared" si="29"/>
        <v>项</v>
      </c>
    </row>
    <row r="587" s="160" customFormat="1" ht="36" hidden="1" customHeight="1" spans="1:7">
      <c r="A587" s="438">
        <v>2080805</v>
      </c>
      <c r="B587" s="440" t="s">
        <v>517</v>
      </c>
      <c r="C587" s="205"/>
      <c r="D587" s="205">
        <v>0</v>
      </c>
      <c r="E587" s="439">
        <f t="shared" si="27"/>
        <v>0</v>
      </c>
      <c r="F587" s="258" t="str">
        <f t="shared" si="28"/>
        <v>否</v>
      </c>
      <c r="G587" s="160" t="str">
        <f t="shared" si="29"/>
        <v>项</v>
      </c>
    </row>
    <row r="588" s="160" customFormat="1" ht="36" hidden="1" customHeight="1" spans="1:7">
      <c r="A588" s="438">
        <v>2080806</v>
      </c>
      <c r="B588" s="440" t="s">
        <v>518</v>
      </c>
      <c r="C588" s="205"/>
      <c r="D588" s="205">
        <v>0</v>
      </c>
      <c r="E588" s="439">
        <f t="shared" si="27"/>
        <v>0</v>
      </c>
      <c r="F588" s="258" t="str">
        <f t="shared" si="28"/>
        <v>否</v>
      </c>
      <c r="G588" s="160" t="str">
        <f t="shared" si="29"/>
        <v>项</v>
      </c>
    </row>
    <row r="589" s="160" customFormat="1" ht="36" hidden="1" customHeight="1" spans="1:7">
      <c r="A589" s="438">
        <v>2080807</v>
      </c>
      <c r="B589" s="440" t="s">
        <v>519</v>
      </c>
      <c r="C589" s="205"/>
      <c r="D589" s="205">
        <v>0</v>
      </c>
      <c r="E589" s="439">
        <f t="shared" si="27"/>
        <v>0</v>
      </c>
      <c r="F589" s="258" t="str">
        <f t="shared" si="28"/>
        <v>否</v>
      </c>
      <c r="G589" s="160" t="str">
        <f t="shared" si="29"/>
        <v>项</v>
      </c>
    </row>
    <row r="590" s="160" customFormat="1" ht="36" hidden="1" customHeight="1" spans="1:7">
      <c r="A590" s="438">
        <v>2080808</v>
      </c>
      <c r="B590" s="440" t="s">
        <v>520</v>
      </c>
      <c r="C590" s="205"/>
      <c r="D590" s="205">
        <v>0</v>
      </c>
      <c r="E590" s="439">
        <f t="shared" si="27"/>
        <v>0</v>
      </c>
      <c r="F590" s="258" t="str">
        <f t="shared" si="28"/>
        <v>否</v>
      </c>
      <c r="G590" s="160" t="str">
        <f t="shared" si="29"/>
        <v>项</v>
      </c>
    </row>
    <row r="591" s="160" customFormat="1" ht="36" hidden="1" customHeight="1" spans="1:7">
      <c r="A591" s="438">
        <v>2080899</v>
      </c>
      <c r="B591" s="440" t="s">
        <v>521</v>
      </c>
      <c r="C591" s="205"/>
      <c r="D591" s="205">
        <v>0</v>
      </c>
      <c r="E591" s="439">
        <f t="shared" si="27"/>
        <v>0</v>
      </c>
      <c r="F591" s="258" t="str">
        <f t="shared" si="28"/>
        <v>否</v>
      </c>
      <c r="G591" s="160" t="str">
        <f t="shared" si="29"/>
        <v>项</v>
      </c>
    </row>
    <row r="592" s="162" customFormat="1" ht="36" customHeight="1" spans="1:7">
      <c r="A592" s="438">
        <v>20809</v>
      </c>
      <c r="B592" s="296" t="s">
        <v>522</v>
      </c>
      <c r="C592" s="205">
        <f>SUM(C593:C598)</f>
        <v>3542</v>
      </c>
      <c r="D592" s="205">
        <f>((((SUM(D593:D598))+0)+0)+0)+0</f>
        <v>3356</v>
      </c>
      <c r="E592" s="439">
        <f t="shared" si="27"/>
        <v>-0.053</v>
      </c>
      <c r="F592" s="258" t="str">
        <f t="shared" si="28"/>
        <v>是</v>
      </c>
      <c r="G592" s="160" t="str">
        <f t="shared" si="29"/>
        <v>款</v>
      </c>
    </row>
    <row r="593" s="162" customFormat="1" ht="36" customHeight="1" spans="1:7">
      <c r="A593" s="438">
        <v>2080901</v>
      </c>
      <c r="B593" s="440" t="s">
        <v>523</v>
      </c>
      <c r="C593" s="205">
        <v>21</v>
      </c>
      <c r="D593" s="205">
        <v>24</v>
      </c>
      <c r="E593" s="439">
        <f t="shared" si="27"/>
        <v>0.143</v>
      </c>
      <c r="F593" s="258" t="str">
        <f t="shared" si="28"/>
        <v>是</v>
      </c>
      <c r="G593" s="160" t="str">
        <f t="shared" si="29"/>
        <v>项</v>
      </c>
    </row>
    <row r="594" s="162" customFormat="1" ht="36" customHeight="1" spans="1:7">
      <c r="A594" s="438">
        <v>2080902</v>
      </c>
      <c r="B594" s="440" t="s">
        <v>524</v>
      </c>
      <c r="C594" s="205">
        <v>2451</v>
      </c>
      <c r="D594" s="205">
        <v>2292</v>
      </c>
      <c r="E594" s="439">
        <f t="shared" si="27"/>
        <v>-0.065</v>
      </c>
      <c r="F594" s="258" t="str">
        <f t="shared" si="28"/>
        <v>是</v>
      </c>
      <c r="G594" s="160" t="str">
        <f t="shared" si="29"/>
        <v>项</v>
      </c>
    </row>
    <row r="595" s="162" customFormat="1" ht="36" customHeight="1" spans="1:7">
      <c r="A595" s="438">
        <v>2080903</v>
      </c>
      <c r="B595" s="440" t="s">
        <v>525</v>
      </c>
      <c r="C595" s="205">
        <v>311</v>
      </c>
      <c r="D595" s="205">
        <v>193</v>
      </c>
      <c r="E595" s="439">
        <f t="shared" si="27"/>
        <v>-0.379</v>
      </c>
      <c r="F595" s="258" t="str">
        <f t="shared" si="28"/>
        <v>是</v>
      </c>
      <c r="G595" s="160" t="str">
        <f t="shared" si="29"/>
        <v>项</v>
      </c>
    </row>
    <row r="596" s="162" customFormat="1" ht="36" customHeight="1" spans="1:7">
      <c r="A596" s="438">
        <v>2080904</v>
      </c>
      <c r="B596" s="440" t="s">
        <v>526</v>
      </c>
      <c r="C596" s="205">
        <v>11</v>
      </c>
      <c r="D596" s="205">
        <v>0</v>
      </c>
      <c r="E596" s="439">
        <f t="shared" si="27"/>
        <v>-1</v>
      </c>
      <c r="F596" s="258" t="str">
        <f t="shared" si="28"/>
        <v>是</v>
      </c>
      <c r="G596" s="160" t="str">
        <f t="shared" si="29"/>
        <v>项</v>
      </c>
    </row>
    <row r="597" s="397" customFormat="1" ht="36" customHeight="1" spans="1:7">
      <c r="A597" s="438">
        <v>2080905</v>
      </c>
      <c r="B597" s="440" t="s">
        <v>527</v>
      </c>
      <c r="C597" s="205">
        <v>743</v>
      </c>
      <c r="D597" s="205">
        <v>834</v>
      </c>
      <c r="E597" s="439">
        <f t="shared" si="27"/>
        <v>0.122</v>
      </c>
      <c r="F597" s="258" t="str">
        <f t="shared" si="28"/>
        <v>是</v>
      </c>
      <c r="G597" s="160" t="str">
        <f t="shared" si="29"/>
        <v>项</v>
      </c>
    </row>
    <row r="598" s="162" customFormat="1" ht="36" customHeight="1" spans="1:7">
      <c r="A598" s="438">
        <v>2080999</v>
      </c>
      <c r="B598" s="440" t="s">
        <v>528</v>
      </c>
      <c r="C598" s="205">
        <v>5</v>
      </c>
      <c r="D598" s="205">
        <v>13</v>
      </c>
      <c r="E598" s="439">
        <f t="shared" si="27"/>
        <v>1.6</v>
      </c>
      <c r="F598" s="258" t="str">
        <f t="shared" si="28"/>
        <v>是</v>
      </c>
      <c r="G598" s="160" t="str">
        <f t="shared" si="29"/>
        <v>项</v>
      </c>
    </row>
    <row r="599" s="162" customFormat="1" ht="36" customHeight="1" spans="1:7">
      <c r="A599" s="438">
        <v>20810</v>
      </c>
      <c r="B599" s="296" t="s">
        <v>529</v>
      </c>
      <c r="C599" s="205">
        <f>SUM(C600:C606)</f>
        <v>700</v>
      </c>
      <c r="D599" s="205">
        <f>((((SUM(D600:D606))+0)+0)+0)+0</f>
        <v>3370</v>
      </c>
      <c r="E599" s="439">
        <f t="shared" si="27"/>
        <v>3.814</v>
      </c>
      <c r="F599" s="258" t="str">
        <f t="shared" si="28"/>
        <v>是</v>
      </c>
      <c r="G599" s="160" t="str">
        <f t="shared" si="29"/>
        <v>款</v>
      </c>
    </row>
    <row r="600" s="162" customFormat="1" ht="36" customHeight="1" spans="1:7">
      <c r="A600" s="438">
        <v>2081001</v>
      </c>
      <c r="B600" s="440" t="s">
        <v>530</v>
      </c>
      <c r="C600" s="205">
        <v>643</v>
      </c>
      <c r="D600" s="205">
        <v>641</v>
      </c>
      <c r="E600" s="439">
        <f t="shared" si="27"/>
        <v>-0.003</v>
      </c>
      <c r="F600" s="258" t="str">
        <f t="shared" si="28"/>
        <v>是</v>
      </c>
      <c r="G600" s="160" t="str">
        <f t="shared" si="29"/>
        <v>项</v>
      </c>
    </row>
    <row r="601" s="162" customFormat="1" ht="36" customHeight="1" spans="1:7">
      <c r="A601" s="438">
        <v>2081002</v>
      </c>
      <c r="B601" s="440" t="s">
        <v>531</v>
      </c>
      <c r="C601" s="205">
        <v>2</v>
      </c>
      <c r="D601" s="205">
        <v>0</v>
      </c>
      <c r="E601" s="439">
        <f t="shared" si="27"/>
        <v>-1</v>
      </c>
      <c r="F601" s="258" t="str">
        <f t="shared" si="28"/>
        <v>是</v>
      </c>
      <c r="G601" s="160" t="str">
        <f t="shared" si="29"/>
        <v>项</v>
      </c>
    </row>
    <row r="602" s="398" customFormat="1" ht="36" hidden="1" customHeight="1" spans="1:7">
      <c r="A602" s="438">
        <v>2081003</v>
      </c>
      <c r="B602" s="440" t="s">
        <v>532</v>
      </c>
      <c r="C602" s="205"/>
      <c r="D602" s="205">
        <v>0</v>
      </c>
      <c r="E602" s="439">
        <f t="shared" si="27"/>
        <v>0</v>
      </c>
      <c r="F602" s="258" t="str">
        <f t="shared" si="28"/>
        <v>否</v>
      </c>
      <c r="G602" s="160" t="str">
        <f t="shared" si="29"/>
        <v>项</v>
      </c>
    </row>
    <row r="603" s="162" customFormat="1" ht="36" customHeight="1" spans="1:7">
      <c r="A603" s="438">
        <v>2081004</v>
      </c>
      <c r="B603" s="440" t="s">
        <v>533</v>
      </c>
      <c r="C603" s="205"/>
      <c r="D603" s="205">
        <v>10</v>
      </c>
      <c r="E603" s="439">
        <f t="shared" si="27"/>
        <v>0</v>
      </c>
      <c r="F603" s="258" t="str">
        <f t="shared" si="28"/>
        <v>是</v>
      </c>
      <c r="G603" s="160" t="str">
        <f t="shared" si="29"/>
        <v>项</v>
      </c>
    </row>
    <row r="604" s="162" customFormat="1" ht="36" customHeight="1" spans="1:7">
      <c r="A604" s="438">
        <v>2081005</v>
      </c>
      <c r="B604" s="440" t="s">
        <v>534</v>
      </c>
      <c r="C604" s="205">
        <v>40</v>
      </c>
      <c r="D604" s="205">
        <v>0</v>
      </c>
      <c r="E604" s="439">
        <f t="shared" si="27"/>
        <v>-1</v>
      </c>
      <c r="F604" s="258" t="str">
        <f t="shared" si="28"/>
        <v>是</v>
      </c>
      <c r="G604" s="160" t="str">
        <f t="shared" si="29"/>
        <v>项</v>
      </c>
    </row>
    <row r="605" s="162" customFormat="1" ht="36" customHeight="1" spans="1:7">
      <c r="A605" s="438">
        <v>2081006</v>
      </c>
      <c r="B605" s="440" t="s">
        <v>535</v>
      </c>
      <c r="C605" s="205">
        <v>15</v>
      </c>
      <c r="D605" s="205">
        <v>12</v>
      </c>
      <c r="E605" s="439">
        <f t="shared" si="27"/>
        <v>-0.2</v>
      </c>
      <c r="F605" s="258" t="str">
        <f t="shared" si="28"/>
        <v>是</v>
      </c>
      <c r="G605" s="160" t="str">
        <f t="shared" si="29"/>
        <v>项</v>
      </c>
    </row>
    <row r="606" s="162" customFormat="1" ht="36" customHeight="1" spans="1:7">
      <c r="A606" s="438">
        <v>2081099</v>
      </c>
      <c r="B606" s="440" t="s">
        <v>536</v>
      </c>
      <c r="C606" s="205"/>
      <c r="D606" s="205">
        <v>2707</v>
      </c>
      <c r="E606" s="439">
        <f t="shared" si="27"/>
        <v>0</v>
      </c>
      <c r="F606" s="258" t="str">
        <f t="shared" si="28"/>
        <v>是</v>
      </c>
      <c r="G606" s="160" t="str">
        <f t="shared" si="29"/>
        <v>项</v>
      </c>
    </row>
    <row r="607" s="162" customFormat="1" ht="36" customHeight="1" spans="1:7">
      <c r="A607" s="438">
        <v>20811</v>
      </c>
      <c r="B607" s="296" t="s">
        <v>537</v>
      </c>
      <c r="C607" s="205">
        <f>SUM(C608:C615)</f>
        <v>1249</v>
      </c>
      <c r="D607" s="205">
        <f>((((SUM(D608:D615))+0)+0)+0)+0</f>
        <v>2338</v>
      </c>
      <c r="E607" s="439">
        <f t="shared" si="27"/>
        <v>0.872</v>
      </c>
      <c r="F607" s="258" t="str">
        <f t="shared" si="28"/>
        <v>是</v>
      </c>
      <c r="G607" s="160" t="str">
        <f t="shared" si="29"/>
        <v>款</v>
      </c>
    </row>
    <row r="608" s="162" customFormat="1" ht="36" customHeight="1" spans="1:7">
      <c r="A608" s="438">
        <v>2081101</v>
      </c>
      <c r="B608" s="440" t="s">
        <v>134</v>
      </c>
      <c r="C608" s="205">
        <v>276</v>
      </c>
      <c r="D608" s="205">
        <v>266</v>
      </c>
      <c r="E608" s="439">
        <f t="shared" si="27"/>
        <v>-0.036</v>
      </c>
      <c r="F608" s="258" t="str">
        <f t="shared" si="28"/>
        <v>是</v>
      </c>
      <c r="G608" s="160" t="str">
        <f t="shared" si="29"/>
        <v>项</v>
      </c>
    </row>
    <row r="609" s="160" customFormat="1" ht="36" hidden="1" customHeight="1" spans="1:7">
      <c r="A609" s="438">
        <v>2081102</v>
      </c>
      <c r="B609" s="440" t="s">
        <v>135</v>
      </c>
      <c r="C609" s="205"/>
      <c r="D609" s="205">
        <v>0</v>
      </c>
      <c r="E609" s="439">
        <f t="shared" si="27"/>
        <v>0</v>
      </c>
      <c r="F609" s="258" t="str">
        <f t="shared" si="28"/>
        <v>否</v>
      </c>
      <c r="G609" s="160" t="str">
        <f t="shared" si="29"/>
        <v>项</v>
      </c>
    </row>
    <row r="610" s="162" customFormat="1" ht="36" customHeight="1" spans="1:7">
      <c r="A610" s="438">
        <v>2081103</v>
      </c>
      <c r="B610" s="440" t="s">
        <v>136</v>
      </c>
      <c r="C610" s="205">
        <v>92</v>
      </c>
      <c r="D610" s="205">
        <v>92</v>
      </c>
      <c r="E610" s="439">
        <f t="shared" si="27"/>
        <v>0</v>
      </c>
      <c r="F610" s="258" t="str">
        <f t="shared" si="28"/>
        <v>是</v>
      </c>
      <c r="G610" s="160" t="str">
        <f t="shared" si="29"/>
        <v>项</v>
      </c>
    </row>
    <row r="611" s="160" customFormat="1" ht="36" hidden="1" customHeight="1" spans="1:7">
      <c r="A611" s="438">
        <v>2081104</v>
      </c>
      <c r="B611" s="440" t="s">
        <v>538</v>
      </c>
      <c r="C611" s="205"/>
      <c r="D611" s="205">
        <v>0</v>
      </c>
      <c r="E611" s="439">
        <f t="shared" si="27"/>
        <v>0</v>
      </c>
      <c r="F611" s="258" t="str">
        <f t="shared" si="28"/>
        <v>否</v>
      </c>
      <c r="G611" s="160" t="str">
        <f t="shared" si="29"/>
        <v>项</v>
      </c>
    </row>
    <row r="612" s="162" customFormat="1" ht="36" customHeight="1" spans="1:7">
      <c r="A612" s="438">
        <v>2081105</v>
      </c>
      <c r="B612" s="440" t="s">
        <v>539</v>
      </c>
      <c r="C612" s="205">
        <v>824</v>
      </c>
      <c r="D612" s="205">
        <v>1940</v>
      </c>
      <c r="E612" s="439">
        <f t="shared" si="27"/>
        <v>1.354</v>
      </c>
      <c r="F612" s="258" t="str">
        <f t="shared" si="28"/>
        <v>是</v>
      </c>
      <c r="G612" s="160" t="str">
        <f t="shared" si="29"/>
        <v>项</v>
      </c>
    </row>
    <row r="613" s="160" customFormat="1" ht="36" hidden="1" customHeight="1" spans="1:7">
      <c r="A613" s="438">
        <v>2081106</v>
      </c>
      <c r="B613" s="440" t="s">
        <v>540</v>
      </c>
      <c r="C613" s="205"/>
      <c r="D613" s="205">
        <v>0</v>
      </c>
      <c r="E613" s="439">
        <f t="shared" si="27"/>
        <v>0</v>
      </c>
      <c r="F613" s="258" t="str">
        <f t="shared" si="28"/>
        <v>否</v>
      </c>
      <c r="G613" s="160" t="str">
        <f t="shared" si="29"/>
        <v>项</v>
      </c>
    </row>
    <row r="614" s="160" customFormat="1" ht="36" hidden="1" customHeight="1" spans="1:7">
      <c r="A614" s="438">
        <v>2081107</v>
      </c>
      <c r="B614" s="440" t="s">
        <v>541</v>
      </c>
      <c r="C614" s="205"/>
      <c r="D614" s="205">
        <v>0</v>
      </c>
      <c r="E614" s="439">
        <f t="shared" si="27"/>
        <v>0</v>
      </c>
      <c r="F614" s="258" t="str">
        <f t="shared" si="28"/>
        <v>否</v>
      </c>
      <c r="G614" s="160" t="str">
        <f t="shared" si="29"/>
        <v>项</v>
      </c>
    </row>
    <row r="615" s="162" customFormat="1" ht="36" customHeight="1" spans="1:7">
      <c r="A615" s="438">
        <v>2081199</v>
      </c>
      <c r="B615" s="440" t="s">
        <v>542</v>
      </c>
      <c r="C615" s="205">
        <v>57</v>
      </c>
      <c r="D615" s="205">
        <v>40</v>
      </c>
      <c r="E615" s="439">
        <f t="shared" si="27"/>
        <v>-0.298</v>
      </c>
      <c r="F615" s="258" t="str">
        <f t="shared" si="28"/>
        <v>是</v>
      </c>
      <c r="G615" s="160" t="str">
        <f t="shared" si="29"/>
        <v>项</v>
      </c>
    </row>
    <row r="616" s="162" customFormat="1" ht="36" customHeight="1" spans="1:7">
      <c r="A616" s="438">
        <v>20816</v>
      </c>
      <c r="B616" s="296" t="s">
        <v>543</v>
      </c>
      <c r="C616" s="205">
        <f>SUM(C617:C621)</f>
        <v>245</v>
      </c>
      <c r="D616" s="205">
        <f>((((SUM(D617:D621))+0)+0)+0)+0</f>
        <v>213</v>
      </c>
      <c r="E616" s="439">
        <f t="shared" si="27"/>
        <v>-0.131</v>
      </c>
      <c r="F616" s="258" t="str">
        <f t="shared" si="28"/>
        <v>是</v>
      </c>
      <c r="G616" s="160" t="str">
        <f t="shared" si="29"/>
        <v>款</v>
      </c>
    </row>
    <row r="617" s="162" customFormat="1" ht="36" customHeight="1" spans="1:7">
      <c r="A617" s="438">
        <v>2081601</v>
      </c>
      <c r="B617" s="440" t="s">
        <v>134</v>
      </c>
      <c r="C617" s="205">
        <v>212</v>
      </c>
      <c r="D617" s="205">
        <v>213</v>
      </c>
      <c r="E617" s="439">
        <f t="shared" si="27"/>
        <v>0.005</v>
      </c>
      <c r="F617" s="258" t="str">
        <f t="shared" si="28"/>
        <v>是</v>
      </c>
      <c r="G617" s="160" t="str">
        <f t="shared" si="29"/>
        <v>项</v>
      </c>
    </row>
    <row r="618" s="160" customFormat="1" ht="36" hidden="1" customHeight="1" spans="1:7">
      <c r="A618" s="438">
        <v>2081602</v>
      </c>
      <c r="B618" s="440" t="s">
        <v>135</v>
      </c>
      <c r="C618" s="205"/>
      <c r="D618" s="205">
        <v>0</v>
      </c>
      <c r="E618" s="439">
        <f t="shared" si="27"/>
        <v>0</v>
      </c>
      <c r="F618" s="258" t="str">
        <f t="shared" si="28"/>
        <v>否</v>
      </c>
      <c r="G618" s="160" t="str">
        <f t="shared" si="29"/>
        <v>项</v>
      </c>
    </row>
    <row r="619" s="160" customFormat="1" ht="36" hidden="1" customHeight="1" spans="1:7">
      <c r="A619" s="438">
        <v>2081603</v>
      </c>
      <c r="B619" s="440" t="s">
        <v>136</v>
      </c>
      <c r="C619" s="205"/>
      <c r="D619" s="205">
        <v>0</v>
      </c>
      <c r="E619" s="439">
        <f t="shared" si="27"/>
        <v>0</v>
      </c>
      <c r="F619" s="258" t="str">
        <f t="shared" si="28"/>
        <v>否</v>
      </c>
      <c r="G619" s="160" t="str">
        <f t="shared" si="29"/>
        <v>项</v>
      </c>
    </row>
    <row r="620" s="160" customFormat="1" ht="36" hidden="1" customHeight="1" spans="1:7">
      <c r="A620" s="443">
        <v>2081650</v>
      </c>
      <c r="B620" s="440" t="s">
        <v>143</v>
      </c>
      <c r="C620" s="205"/>
      <c r="D620" s="205">
        <v>0</v>
      </c>
      <c r="E620" s="439">
        <f t="shared" si="27"/>
        <v>0</v>
      </c>
      <c r="F620" s="258" t="str">
        <f t="shared" si="28"/>
        <v>否</v>
      </c>
      <c r="G620" s="160" t="str">
        <f t="shared" si="29"/>
        <v>项</v>
      </c>
    </row>
    <row r="621" s="162" customFormat="1" ht="36" customHeight="1" spans="1:7">
      <c r="A621" s="438">
        <v>2081699</v>
      </c>
      <c r="B621" s="440" t="s">
        <v>544</v>
      </c>
      <c r="C621" s="205">
        <v>33</v>
      </c>
      <c r="D621" s="205">
        <v>0</v>
      </c>
      <c r="E621" s="439">
        <f t="shared" si="27"/>
        <v>-1</v>
      </c>
      <c r="F621" s="258" t="str">
        <f t="shared" si="28"/>
        <v>是</v>
      </c>
      <c r="G621" s="160" t="str">
        <f t="shared" si="29"/>
        <v>项</v>
      </c>
    </row>
    <row r="622" s="160" customFormat="1" ht="36" hidden="1" customHeight="1" spans="1:7">
      <c r="A622" s="438">
        <v>20819</v>
      </c>
      <c r="B622" s="296" t="s">
        <v>545</v>
      </c>
      <c r="C622" s="444">
        <f>SUM(C623:C624)</f>
        <v>0</v>
      </c>
      <c r="D622" s="444">
        <f>((((SUM(D623:D624))+0)+0)+0)+0</f>
        <v>0</v>
      </c>
      <c r="E622" s="439">
        <f t="shared" si="27"/>
        <v>0</v>
      </c>
      <c r="F622" s="258" t="str">
        <f t="shared" si="28"/>
        <v>否</v>
      </c>
      <c r="G622" s="160" t="str">
        <f t="shared" si="29"/>
        <v>款</v>
      </c>
    </row>
    <row r="623" s="160" customFormat="1" ht="36" hidden="1" customHeight="1" spans="1:7">
      <c r="A623" s="438">
        <v>2081901</v>
      </c>
      <c r="B623" s="440" t="s">
        <v>546</v>
      </c>
      <c r="C623" s="205"/>
      <c r="D623" s="205">
        <v>0</v>
      </c>
      <c r="E623" s="439">
        <f t="shared" si="27"/>
        <v>0</v>
      </c>
      <c r="F623" s="258" t="str">
        <f t="shared" si="28"/>
        <v>否</v>
      </c>
      <c r="G623" s="160" t="str">
        <f t="shared" si="29"/>
        <v>项</v>
      </c>
    </row>
    <row r="624" s="160" customFormat="1" ht="36" hidden="1" customHeight="1" spans="1:7">
      <c r="A624" s="438">
        <v>2081902</v>
      </c>
      <c r="B624" s="440" t="s">
        <v>547</v>
      </c>
      <c r="C624" s="205"/>
      <c r="D624" s="205">
        <v>0</v>
      </c>
      <c r="E624" s="439">
        <f t="shared" si="27"/>
        <v>0</v>
      </c>
      <c r="F624" s="258" t="str">
        <f t="shared" si="28"/>
        <v>否</v>
      </c>
      <c r="G624" s="160" t="str">
        <f t="shared" si="29"/>
        <v>项</v>
      </c>
    </row>
    <row r="625" s="162" customFormat="1" ht="36" customHeight="1" spans="1:7">
      <c r="A625" s="438">
        <v>20820</v>
      </c>
      <c r="B625" s="296" t="s">
        <v>548</v>
      </c>
      <c r="C625" s="205">
        <f>SUM(C626:C627)</f>
        <v>309</v>
      </c>
      <c r="D625" s="205">
        <f>((((SUM(D626:D627))+0)+0)+0)+0</f>
        <v>305</v>
      </c>
      <c r="E625" s="439">
        <f t="shared" si="27"/>
        <v>-0.013</v>
      </c>
      <c r="F625" s="258" t="str">
        <f t="shared" si="28"/>
        <v>是</v>
      </c>
      <c r="G625" s="160" t="str">
        <f t="shared" si="29"/>
        <v>款</v>
      </c>
    </row>
    <row r="626" s="160" customFormat="1" ht="36" hidden="1" customHeight="1" spans="1:7">
      <c r="A626" s="438">
        <v>2082001</v>
      </c>
      <c r="B626" s="440" t="s">
        <v>549</v>
      </c>
      <c r="C626" s="205"/>
      <c r="D626" s="205">
        <v>0</v>
      </c>
      <c r="E626" s="439">
        <f t="shared" si="27"/>
        <v>0</v>
      </c>
      <c r="F626" s="258" t="str">
        <f t="shared" si="28"/>
        <v>否</v>
      </c>
      <c r="G626" s="160" t="str">
        <f t="shared" si="29"/>
        <v>项</v>
      </c>
    </row>
    <row r="627" s="162" customFormat="1" ht="36" customHeight="1" spans="1:7">
      <c r="A627" s="438">
        <v>2082002</v>
      </c>
      <c r="B627" s="440" t="s">
        <v>550</v>
      </c>
      <c r="C627" s="205">
        <v>309</v>
      </c>
      <c r="D627" s="205">
        <v>305</v>
      </c>
      <c r="E627" s="439">
        <f t="shared" si="27"/>
        <v>-0.013</v>
      </c>
      <c r="F627" s="258" t="str">
        <f t="shared" si="28"/>
        <v>是</v>
      </c>
      <c r="G627" s="160" t="str">
        <f t="shared" si="29"/>
        <v>项</v>
      </c>
    </row>
    <row r="628" s="160" customFormat="1" ht="36" hidden="1" customHeight="1" spans="1:7">
      <c r="A628" s="438">
        <v>20821</v>
      </c>
      <c r="B628" s="296" t="s">
        <v>551</v>
      </c>
      <c r="C628" s="444">
        <f>SUM(C629:C630)</f>
        <v>0</v>
      </c>
      <c r="D628" s="444">
        <f>((((SUM(D629:D630))+0)+0)+0)+0</f>
        <v>0</v>
      </c>
      <c r="E628" s="439">
        <f t="shared" si="27"/>
        <v>0</v>
      </c>
      <c r="F628" s="258" t="str">
        <f t="shared" si="28"/>
        <v>否</v>
      </c>
      <c r="G628" s="160" t="str">
        <f t="shared" si="29"/>
        <v>款</v>
      </c>
    </row>
    <row r="629" s="160" customFormat="1" ht="36" hidden="1" customHeight="1" spans="1:7">
      <c r="A629" s="438">
        <v>2082101</v>
      </c>
      <c r="B629" s="440" t="s">
        <v>552</v>
      </c>
      <c r="C629" s="205"/>
      <c r="D629" s="205">
        <v>0</v>
      </c>
      <c r="E629" s="439">
        <f t="shared" si="27"/>
        <v>0</v>
      </c>
      <c r="F629" s="258" t="str">
        <f t="shared" si="28"/>
        <v>否</v>
      </c>
      <c r="G629" s="160" t="str">
        <f t="shared" si="29"/>
        <v>项</v>
      </c>
    </row>
    <row r="630" s="160" customFormat="1" ht="36" hidden="1" customHeight="1" spans="1:7">
      <c r="A630" s="438">
        <v>2082102</v>
      </c>
      <c r="B630" s="440" t="s">
        <v>553</v>
      </c>
      <c r="C630" s="205"/>
      <c r="D630" s="205">
        <v>0</v>
      </c>
      <c r="E630" s="439">
        <f t="shared" si="27"/>
        <v>0</v>
      </c>
      <c r="F630" s="258" t="str">
        <f t="shared" si="28"/>
        <v>否</v>
      </c>
      <c r="G630" s="160" t="str">
        <f t="shared" si="29"/>
        <v>项</v>
      </c>
    </row>
    <row r="631" s="160" customFormat="1" ht="36" hidden="1" customHeight="1" spans="1:7">
      <c r="A631" s="438">
        <v>20824</v>
      </c>
      <c r="B631" s="296" t="s">
        <v>554</v>
      </c>
      <c r="C631" s="444">
        <f>SUM(C632:C633)</f>
        <v>0</v>
      </c>
      <c r="D631" s="444">
        <f>((((SUM(D632:D633))+0)+0)+0)+0</f>
        <v>0</v>
      </c>
      <c r="E631" s="439">
        <f t="shared" si="27"/>
        <v>0</v>
      </c>
      <c r="F631" s="258" t="str">
        <f t="shared" si="28"/>
        <v>否</v>
      </c>
      <c r="G631" s="160" t="str">
        <f t="shared" si="29"/>
        <v>款</v>
      </c>
    </row>
    <row r="632" s="160" customFormat="1" ht="36" hidden="1" customHeight="1" spans="1:7">
      <c r="A632" s="438">
        <v>2082401</v>
      </c>
      <c r="B632" s="440" t="s">
        <v>555</v>
      </c>
      <c r="C632" s="205"/>
      <c r="D632" s="205">
        <v>0</v>
      </c>
      <c r="E632" s="439">
        <f t="shared" si="27"/>
        <v>0</v>
      </c>
      <c r="F632" s="258" t="str">
        <f t="shared" si="28"/>
        <v>否</v>
      </c>
      <c r="G632" s="160" t="str">
        <f t="shared" si="29"/>
        <v>项</v>
      </c>
    </row>
    <row r="633" s="160" customFormat="1" ht="36" hidden="1" customHeight="1" spans="1:7">
      <c r="A633" s="438">
        <v>2082402</v>
      </c>
      <c r="B633" s="440" t="s">
        <v>556</v>
      </c>
      <c r="C633" s="205"/>
      <c r="D633" s="205">
        <v>0</v>
      </c>
      <c r="E633" s="439">
        <f t="shared" si="27"/>
        <v>0</v>
      </c>
      <c r="F633" s="258" t="str">
        <f t="shared" si="28"/>
        <v>否</v>
      </c>
      <c r="G633" s="160" t="str">
        <f t="shared" si="29"/>
        <v>项</v>
      </c>
    </row>
    <row r="634" s="160" customFormat="1" ht="36" hidden="1" customHeight="1" spans="1:7">
      <c r="A634" s="438">
        <v>20825</v>
      </c>
      <c r="B634" s="296" t="s">
        <v>557</v>
      </c>
      <c r="C634" s="444">
        <f>SUM(C635:C636)</f>
        <v>0</v>
      </c>
      <c r="D634" s="444">
        <f>((((SUM(D635:D636))+0)+0)+0)+0</f>
        <v>0</v>
      </c>
      <c r="E634" s="439">
        <f t="shared" si="27"/>
        <v>0</v>
      </c>
      <c r="F634" s="258" t="str">
        <f t="shared" si="28"/>
        <v>否</v>
      </c>
      <c r="G634" s="160" t="str">
        <f t="shared" si="29"/>
        <v>款</v>
      </c>
    </row>
    <row r="635" s="160" customFormat="1" ht="36" hidden="1" customHeight="1" spans="1:7">
      <c r="A635" s="438">
        <v>2082501</v>
      </c>
      <c r="B635" s="440" t="s">
        <v>558</v>
      </c>
      <c r="C635" s="205"/>
      <c r="D635" s="205">
        <v>0</v>
      </c>
      <c r="E635" s="439">
        <f t="shared" si="27"/>
        <v>0</v>
      </c>
      <c r="F635" s="258" t="str">
        <f t="shared" si="28"/>
        <v>否</v>
      </c>
      <c r="G635" s="160" t="str">
        <f t="shared" si="29"/>
        <v>项</v>
      </c>
    </row>
    <row r="636" s="160" customFormat="1" ht="36" hidden="1" customHeight="1" spans="1:7">
      <c r="A636" s="438">
        <v>2082502</v>
      </c>
      <c r="B636" s="440" t="s">
        <v>559</v>
      </c>
      <c r="C636" s="205"/>
      <c r="D636" s="205">
        <v>0</v>
      </c>
      <c r="E636" s="439">
        <f t="shared" si="27"/>
        <v>0</v>
      </c>
      <c r="F636" s="258" t="str">
        <f t="shared" si="28"/>
        <v>否</v>
      </c>
      <c r="G636" s="160" t="str">
        <f t="shared" si="29"/>
        <v>项</v>
      </c>
    </row>
    <row r="637" s="162" customFormat="1" ht="36" customHeight="1" spans="1:7">
      <c r="A637" s="438">
        <v>20826</v>
      </c>
      <c r="B637" s="296" t="s">
        <v>560</v>
      </c>
      <c r="C637" s="205">
        <f>SUM(C638:C640)</f>
        <v>0</v>
      </c>
      <c r="D637" s="205">
        <f>((((SUM(D638:D640))+0)+0)+0)+0</f>
        <v>10000</v>
      </c>
      <c r="E637" s="439">
        <f t="shared" si="27"/>
        <v>0</v>
      </c>
      <c r="F637" s="258" t="str">
        <f t="shared" si="28"/>
        <v>是</v>
      </c>
      <c r="G637" s="160" t="str">
        <f t="shared" si="29"/>
        <v>款</v>
      </c>
    </row>
    <row r="638" s="160" customFormat="1" ht="36" hidden="1" customHeight="1" spans="1:7">
      <c r="A638" s="438">
        <v>2082601</v>
      </c>
      <c r="B638" s="440" t="s">
        <v>561</v>
      </c>
      <c r="C638" s="205"/>
      <c r="D638" s="205">
        <v>0</v>
      </c>
      <c r="E638" s="439">
        <f t="shared" si="27"/>
        <v>0</v>
      </c>
      <c r="F638" s="258" t="str">
        <f t="shared" si="28"/>
        <v>否</v>
      </c>
      <c r="G638" s="160" t="str">
        <f t="shared" si="29"/>
        <v>项</v>
      </c>
    </row>
    <row r="639" s="160" customFormat="1" ht="36" hidden="1" customHeight="1" spans="1:7">
      <c r="A639" s="438">
        <v>2082602</v>
      </c>
      <c r="B639" s="440" t="s">
        <v>562</v>
      </c>
      <c r="C639" s="205"/>
      <c r="D639" s="205">
        <v>0</v>
      </c>
      <c r="E639" s="439">
        <f t="shared" si="27"/>
        <v>0</v>
      </c>
      <c r="F639" s="258" t="str">
        <f t="shared" si="28"/>
        <v>否</v>
      </c>
      <c r="G639" s="160" t="str">
        <f t="shared" si="29"/>
        <v>项</v>
      </c>
    </row>
    <row r="640" s="162" customFormat="1" ht="36" customHeight="1" spans="1:7">
      <c r="A640" s="438">
        <v>2082699</v>
      </c>
      <c r="B640" s="440" t="s">
        <v>563</v>
      </c>
      <c r="C640" s="205"/>
      <c r="D640" s="205">
        <v>10000</v>
      </c>
      <c r="E640" s="439">
        <f t="shared" si="27"/>
        <v>0</v>
      </c>
      <c r="F640" s="258" t="str">
        <f t="shared" si="28"/>
        <v>是</v>
      </c>
      <c r="G640" s="160" t="str">
        <f t="shared" si="29"/>
        <v>项</v>
      </c>
    </row>
    <row r="641" s="160" customFormat="1" ht="36" hidden="1" customHeight="1" spans="1:7">
      <c r="A641" s="438">
        <v>20827</v>
      </c>
      <c r="B641" s="296" t="s">
        <v>564</v>
      </c>
      <c r="C641" s="444">
        <f>SUM(C642:C644)</f>
        <v>0</v>
      </c>
      <c r="D641" s="444">
        <f>((((SUM(D642:D644))+0)+0)+0)+0</f>
        <v>0</v>
      </c>
      <c r="E641" s="439">
        <f t="shared" si="27"/>
        <v>0</v>
      </c>
      <c r="F641" s="258" t="str">
        <f t="shared" si="28"/>
        <v>否</v>
      </c>
      <c r="G641" s="160" t="str">
        <f t="shared" si="29"/>
        <v>款</v>
      </c>
    </row>
    <row r="642" s="160" customFormat="1" ht="36" hidden="1" customHeight="1" spans="1:7">
      <c r="A642" s="438">
        <v>2082701</v>
      </c>
      <c r="B642" s="440" t="s">
        <v>565</v>
      </c>
      <c r="C642" s="205"/>
      <c r="D642" s="205">
        <v>0</v>
      </c>
      <c r="E642" s="439">
        <f t="shared" si="27"/>
        <v>0</v>
      </c>
      <c r="F642" s="258" t="str">
        <f t="shared" si="28"/>
        <v>否</v>
      </c>
      <c r="G642" s="160" t="str">
        <f t="shared" si="29"/>
        <v>项</v>
      </c>
    </row>
    <row r="643" s="160" customFormat="1" ht="36" hidden="1" customHeight="1" spans="1:7">
      <c r="A643" s="438">
        <v>2082702</v>
      </c>
      <c r="B643" s="440" t="s">
        <v>566</v>
      </c>
      <c r="C643" s="205"/>
      <c r="D643" s="205">
        <v>0</v>
      </c>
      <c r="E643" s="439">
        <f t="shared" si="27"/>
        <v>0</v>
      </c>
      <c r="F643" s="258" t="str">
        <f t="shared" si="28"/>
        <v>否</v>
      </c>
      <c r="G643" s="160" t="str">
        <f t="shared" si="29"/>
        <v>项</v>
      </c>
    </row>
    <row r="644" s="160" customFormat="1" ht="36" hidden="1" customHeight="1" spans="1:7">
      <c r="A644" s="438">
        <v>2082799</v>
      </c>
      <c r="B644" s="440" t="s">
        <v>567</v>
      </c>
      <c r="C644" s="205"/>
      <c r="D644" s="205">
        <v>0</v>
      </c>
      <c r="E644" s="439">
        <f t="shared" ref="E644:E707" si="30">IF(C644&lt;0,"",IFERROR(D644/C644-1,0))</f>
        <v>0</v>
      </c>
      <c r="F644" s="258" t="str">
        <f t="shared" ref="F644:F707" si="31">IF(LEN(A644)=3,"是",IF(B644&lt;&gt;"",IF(SUM(C644:D644)&lt;&gt;0,"是","否"),"是"))</f>
        <v>否</v>
      </c>
      <c r="G644" s="160" t="str">
        <f t="shared" ref="G644:G707" si="32">IF(LEN(A644)=3,"类",IF(LEN(A644)=5,"款","项"))</f>
        <v>项</v>
      </c>
    </row>
    <row r="645" s="162" customFormat="1" ht="36" customHeight="1" spans="1:7">
      <c r="A645" s="438">
        <v>20828</v>
      </c>
      <c r="B645" s="296" t="s">
        <v>568</v>
      </c>
      <c r="C645" s="205">
        <f>SUM(C646:C653)</f>
        <v>1112</v>
      </c>
      <c r="D645" s="205">
        <f>((((SUM(D646:D653))+0)+0)+0)+0</f>
        <v>1106</v>
      </c>
      <c r="E645" s="439">
        <f t="shared" si="30"/>
        <v>-0.005</v>
      </c>
      <c r="F645" s="258" t="str">
        <f t="shared" si="31"/>
        <v>是</v>
      </c>
      <c r="G645" s="160" t="str">
        <f t="shared" si="32"/>
        <v>款</v>
      </c>
    </row>
    <row r="646" s="162" customFormat="1" ht="36" customHeight="1" spans="1:7">
      <c r="A646" s="438">
        <v>2082801</v>
      </c>
      <c r="B646" s="440" t="s">
        <v>134</v>
      </c>
      <c r="C646" s="205">
        <v>464</v>
      </c>
      <c r="D646" s="205">
        <v>450</v>
      </c>
      <c r="E646" s="439">
        <f t="shared" si="30"/>
        <v>-0.03</v>
      </c>
      <c r="F646" s="258" t="str">
        <f t="shared" si="31"/>
        <v>是</v>
      </c>
      <c r="G646" s="160" t="str">
        <f t="shared" si="32"/>
        <v>项</v>
      </c>
    </row>
    <row r="647" s="160" customFormat="1" ht="36" hidden="1" customHeight="1" spans="1:7">
      <c r="A647" s="438">
        <v>2082802</v>
      </c>
      <c r="B647" s="440" t="s">
        <v>135</v>
      </c>
      <c r="C647" s="205"/>
      <c r="D647" s="205">
        <v>0</v>
      </c>
      <c r="E647" s="439">
        <f t="shared" si="30"/>
        <v>0</v>
      </c>
      <c r="F647" s="258" t="str">
        <f t="shared" si="31"/>
        <v>否</v>
      </c>
      <c r="G647" s="160" t="str">
        <f t="shared" si="32"/>
        <v>项</v>
      </c>
    </row>
    <row r="648" s="162" customFormat="1" ht="36" customHeight="1" spans="1:7">
      <c r="A648" s="438">
        <v>2082803</v>
      </c>
      <c r="B648" s="440" t="s">
        <v>136</v>
      </c>
      <c r="C648" s="205">
        <v>151</v>
      </c>
      <c r="D648" s="205">
        <v>151</v>
      </c>
      <c r="E648" s="439">
        <f t="shared" si="30"/>
        <v>0</v>
      </c>
      <c r="F648" s="258" t="str">
        <f t="shared" si="31"/>
        <v>是</v>
      </c>
      <c r="G648" s="160" t="str">
        <f t="shared" si="32"/>
        <v>项</v>
      </c>
    </row>
    <row r="649" s="162" customFormat="1" ht="36" customHeight="1" spans="1:7">
      <c r="A649" s="438">
        <v>2082804</v>
      </c>
      <c r="B649" s="440" t="s">
        <v>569</v>
      </c>
      <c r="C649" s="205">
        <v>342</v>
      </c>
      <c r="D649" s="205">
        <v>317</v>
      </c>
      <c r="E649" s="439">
        <f t="shared" si="30"/>
        <v>-0.073</v>
      </c>
      <c r="F649" s="258" t="str">
        <f t="shared" si="31"/>
        <v>是</v>
      </c>
      <c r="G649" s="160" t="str">
        <f t="shared" si="32"/>
        <v>项</v>
      </c>
    </row>
    <row r="650" s="162" customFormat="1" ht="36" customHeight="1" spans="1:7">
      <c r="A650" s="438">
        <v>2082805</v>
      </c>
      <c r="B650" s="440" t="s">
        <v>570</v>
      </c>
      <c r="C650" s="205">
        <v>147</v>
      </c>
      <c r="D650" s="205">
        <v>142</v>
      </c>
      <c r="E650" s="439">
        <f t="shared" si="30"/>
        <v>-0.034</v>
      </c>
      <c r="F650" s="258" t="str">
        <f t="shared" si="31"/>
        <v>是</v>
      </c>
      <c r="G650" s="160" t="str">
        <f t="shared" si="32"/>
        <v>项</v>
      </c>
    </row>
    <row r="651" s="160" customFormat="1" ht="36" hidden="1" customHeight="1" spans="1:7">
      <c r="A651" s="438">
        <v>2082806</v>
      </c>
      <c r="B651" s="440" t="s">
        <v>174</v>
      </c>
      <c r="C651" s="205"/>
      <c r="D651" s="205">
        <v>0</v>
      </c>
      <c r="E651" s="439">
        <f t="shared" si="30"/>
        <v>0</v>
      </c>
      <c r="F651" s="258" t="str">
        <f t="shared" si="31"/>
        <v>否</v>
      </c>
      <c r="G651" s="160" t="str">
        <f t="shared" si="32"/>
        <v>项</v>
      </c>
    </row>
    <row r="652" s="160" customFormat="1" ht="36" hidden="1" customHeight="1" spans="1:7">
      <c r="A652" s="438">
        <v>2082850</v>
      </c>
      <c r="B652" s="440" t="s">
        <v>143</v>
      </c>
      <c r="C652" s="205"/>
      <c r="D652" s="205">
        <v>0</v>
      </c>
      <c r="E652" s="439">
        <f t="shared" si="30"/>
        <v>0</v>
      </c>
      <c r="F652" s="258" t="str">
        <f t="shared" si="31"/>
        <v>否</v>
      </c>
      <c r="G652" s="160" t="str">
        <f t="shared" si="32"/>
        <v>项</v>
      </c>
    </row>
    <row r="653" s="162" customFormat="1" ht="36" customHeight="1" spans="1:7">
      <c r="A653" s="438">
        <v>2082899</v>
      </c>
      <c r="B653" s="440" t="s">
        <v>571</v>
      </c>
      <c r="C653" s="205">
        <v>8</v>
      </c>
      <c r="D653" s="205">
        <v>46</v>
      </c>
      <c r="E653" s="439">
        <f t="shared" si="30"/>
        <v>4.75</v>
      </c>
      <c r="F653" s="258" t="str">
        <f t="shared" si="31"/>
        <v>是</v>
      </c>
      <c r="G653" s="160" t="str">
        <f t="shared" si="32"/>
        <v>项</v>
      </c>
    </row>
    <row r="654" s="160" customFormat="1" ht="36" hidden="1" customHeight="1" spans="1:7">
      <c r="A654" s="438">
        <v>20830</v>
      </c>
      <c r="B654" s="296" t="s">
        <v>572</v>
      </c>
      <c r="C654" s="444">
        <f>SUM(C655:C656)</f>
        <v>0</v>
      </c>
      <c r="D654" s="444">
        <f>((((SUM(D655:D656))+0)+0)+0)+0</f>
        <v>0</v>
      </c>
      <c r="E654" s="439">
        <f t="shared" si="30"/>
        <v>0</v>
      </c>
      <c r="F654" s="258" t="str">
        <f t="shared" si="31"/>
        <v>否</v>
      </c>
      <c r="G654" s="160" t="str">
        <f t="shared" si="32"/>
        <v>款</v>
      </c>
    </row>
    <row r="655" s="160" customFormat="1" ht="36" hidden="1" customHeight="1" spans="1:7">
      <c r="A655" s="438">
        <v>2083001</v>
      </c>
      <c r="B655" s="440" t="s">
        <v>573</v>
      </c>
      <c r="C655" s="205"/>
      <c r="D655" s="205">
        <v>0</v>
      </c>
      <c r="E655" s="439">
        <f t="shared" si="30"/>
        <v>0</v>
      </c>
      <c r="F655" s="258" t="str">
        <f t="shared" si="31"/>
        <v>否</v>
      </c>
      <c r="G655" s="160" t="str">
        <f t="shared" si="32"/>
        <v>项</v>
      </c>
    </row>
    <row r="656" s="160" customFormat="1" ht="36" hidden="1" customHeight="1" spans="1:7">
      <c r="A656" s="438">
        <v>2083099</v>
      </c>
      <c r="B656" s="440" t="s">
        <v>574</v>
      </c>
      <c r="C656" s="205"/>
      <c r="D656" s="205">
        <v>0</v>
      </c>
      <c r="E656" s="439">
        <f t="shared" si="30"/>
        <v>0</v>
      </c>
      <c r="F656" s="258" t="str">
        <f t="shared" si="31"/>
        <v>否</v>
      </c>
      <c r="G656" s="160" t="str">
        <f t="shared" si="32"/>
        <v>项</v>
      </c>
    </row>
    <row r="657" s="162" customFormat="1" ht="36" customHeight="1" spans="1:7">
      <c r="A657" s="438">
        <v>20899</v>
      </c>
      <c r="B657" s="296" t="s">
        <v>575</v>
      </c>
      <c r="C657" s="205">
        <f>C658</f>
        <v>3808</v>
      </c>
      <c r="D657" s="205">
        <f>((((D658)+0)+0)+0)+0</f>
        <v>3965</v>
      </c>
      <c r="E657" s="439">
        <f t="shared" si="30"/>
        <v>0.041</v>
      </c>
      <c r="F657" s="258" t="str">
        <f t="shared" si="31"/>
        <v>是</v>
      </c>
      <c r="G657" s="160" t="str">
        <f t="shared" si="32"/>
        <v>款</v>
      </c>
    </row>
    <row r="658" s="162" customFormat="1" ht="36" customHeight="1" spans="1:7">
      <c r="A658" s="447">
        <v>2089999</v>
      </c>
      <c r="B658" s="440" t="s">
        <v>575</v>
      </c>
      <c r="C658" s="205">
        <v>3808</v>
      </c>
      <c r="D658" s="205">
        <v>3965</v>
      </c>
      <c r="E658" s="439">
        <f t="shared" si="30"/>
        <v>0.041</v>
      </c>
      <c r="F658" s="258" t="str">
        <f t="shared" si="31"/>
        <v>是</v>
      </c>
      <c r="G658" s="160" t="str">
        <f t="shared" si="32"/>
        <v>项</v>
      </c>
    </row>
    <row r="659" s="162" customFormat="1" ht="36" customHeight="1" spans="1:7">
      <c r="A659" s="436">
        <v>210</v>
      </c>
      <c r="B659" s="284" t="s">
        <v>61</v>
      </c>
      <c r="C659" s="285">
        <f>SUM(C660,C665,C680,C684,C696,C700,C705,C709,C713,C716,C725,C727,C734,C739,C742)</f>
        <v>428954</v>
      </c>
      <c r="D659" s="285">
        <f>SUM(D660,D665,D680,D684,D696,D700,D705,D709,D713,D716,D725,D727,D734,D739,D742)</f>
        <v>447848</v>
      </c>
      <c r="E659" s="437">
        <f t="shared" si="30"/>
        <v>0.044</v>
      </c>
      <c r="F659" s="258" t="str">
        <f t="shared" si="31"/>
        <v>是</v>
      </c>
      <c r="G659" s="160" t="str">
        <f t="shared" si="32"/>
        <v>类</v>
      </c>
    </row>
    <row r="660" s="162" customFormat="1" ht="36" customHeight="1" spans="1:7">
      <c r="A660" s="438">
        <v>21001</v>
      </c>
      <c r="B660" s="296" t="s">
        <v>576</v>
      </c>
      <c r="C660" s="205">
        <f>SUM(C661:C664)</f>
        <v>1223</v>
      </c>
      <c r="D660" s="205">
        <f>((((SUM(D661:D664))+0)+0)+0)+0</f>
        <v>1143</v>
      </c>
      <c r="E660" s="439">
        <f t="shared" si="30"/>
        <v>-0.065</v>
      </c>
      <c r="F660" s="258" t="str">
        <f t="shared" si="31"/>
        <v>是</v>
      </c>
      <c r="G660" s="160" t="str">
        <f t="shared" si="32"/>
        <v>款</v>
      </c>
    </row>
    <row r="661" s="162" customFormat="1" ht="36" customHeight="1" spans="1:7">
      <c r="A661" s="438">
        <v>2100101</v>
      </c>
      <c r="B661" s="440" t="s">
        <v>134</v>
      </c>
      <c r="C661" s="205">
        <v>841</v>
      </c>
      <c r="D661" s="205">
        <v>759</v>
      </c>
      <c r="E661" s="439">
        <f t="shared" si="30"/>
        <v>-0.098</v>
      </c>
      <c r="F661" s="258" t="str">
        <f t="shared" si="31"/>
        <v>是</v>
      </c>
      <c r="G661" s="160" t="str">
        <f t="shared" si="32"/>
        <v>项</v>
      </c>
    </row>
    <row r="662" s="160" customFormat="1" ht="36" hidden="1" customHeight="1" spans="1:7">
      <c r="A662" s="438">
        <v>2100102</v>
      </c>
      <c r="B662" s="440" t="s">
        <v>135</v>
      </c>
      <c r="C662" s="205"/>
      <c r="D662" s="205">
        <v>0</v>
      </c>
      <c r="E662" s="439">
        <f t="shared" si="30"/>
        <v>0</v>
      </c>
      <c r="F662" s="258" t="str">
        <f t="shared" si="31"/>
        <v>否</v>
      </c>
      <c r="G662" s="160" t="str">
        <f t="shared" si="32"/>
        <v>项</v>
      </c>
    </row>
    <row r="663" s="162" customFormat="1" ht="36" customHeight="1" spans="1:7">
      <c r="A663" s="438">
        <v>2100103</v>
      </c>
      <c r="B663" s="440" t="s">
        <v>136</v>
      </c>
      <c r="C663" s="205">
        <v>200</v>
      </c>
      <c r="D663" s="205">
        <v>190</v>
      </c>
      <c r="E663" s="439">
        <f t="shared" si="30"/>
        <v>-0.05</v>
      </c>
      <c r="F663" s="258" t="str">
        <f t="shared" si="31"/>
        <v>是</v>
      </c>
      <c r="G663" s="160" t="str">
        <f t="shared" si="32"/>
        <v>项</v>
      </c>
    </row>
    <row r="664" s="162" customFormat="1" ht="36" customHeight="1" spans="1:7">
      <c r="A664" s="438">
        <v>2100199</v>
      </c>
      <c r="B664" s="440" t="s">
        <v>577</v>
      </c>
      <c r="C664" s="205">
        <v>182</v>
      </c>
      <c r="D664" s="205">
        <v>194</v>
      </c>
      <c r="E664" s="439">
        <f t="shared" si="30"/>
        <v>0.066</v>
      </c>
      <c r="F664" s="258" t="str">
        <f t="shared" si="31"/>
        <v>是</v>
      </c>
      <c r="G664" s="160" t="str">
        <f t="shared" si="32"/>
        <v>项</v>
      </c>
    </row>
    <row r="665" s="162" customFormat="1" ht="36" customHeight="1" spans="1:7">
      <c r="A665" s="438">
        <v>21002</v>
      </c>
      <c r="B665" s="296" t="s">
        <v>578</v>
      </c>
      <c r="C665" s="205">
        <f>SUM(C666:C679)</f>
        <v>8196</v>
      </c>
      <c r="D665" s="205">
        <f>((((SUM(D666:D679))+0)+0)+0)+0</f>
        <v>8494</v>
      </c>
      <c r="E665" s="439">
        <f t="shared" si="30"/>
        <v>0.036</v>
      </c>
      <c r="F665" s="258" t="str">
        <f t="shared" si="31"/>
        <v>是</v>
      </c>
      <c r="G665" s="160" t="str">
        <f t="shared" si="32"/>
        <v>款</v>
      </c>
    </row>
    <row r="666" s="162" customFormat="1" ht="36" customHeight="1" spans="1:7">
      <c r="A666" s="438">
        <v>2100201</v>
      </c>
      <c r="B666" s="440" t="s">
        <v>579</v>
      </c>
      <c r="C666" s="205">
        <v>2283</v>
      </c>
      <c r="D666" s="205">
        <v>6354</v>
      </c>
      <c r="E666" s="439">
        <f t="shared" si="30"/>
        <v>1.783</v>
      </c>
      <c r="F666" s="258" t="str">
        <f t="shared" si="31"/>
        <v>是</v>
      </c>
      <c r="G666" s="160" t="str">
        <f t="shared" si="32"/>
        <v>项</v>
      </c>
    </row>
    <row r="667" s="162" customFormat="1" ht="36" customHeight="1" spans="1:7">
      <c r="A667" s="438">
        <v>2100202</v>
      </c>
      <c r="B667" s="440" t="s">
        <v>580</v>
      </c>
      <c r="C667" s="205">
        <v>2724</v>
      </c>
      <c r="D667" s="205">
        <v>190</v>
      </c>
      <c r="E667" s="439">
        <f t="shared" si="30"/>
        <v>-0.93</v>
      </c>
      <c r="F667" s="258" t="str">
        <f t="shared" si="31"/>
        <v>是</v>
      </c>
      <c r="G667" s="160" t="str">
        <f t="shared" si="32"/>
        <v>项</v>
      </c>
    </row>
    <row r="668" s="160" customFormat="1" ht="36" hidden="1" customHeight="1" spans="1:7">
      <c r="A668" s="438">
        <v>2100203</v>
      </c>
      <c r="B668" s="440" t="s">
        <v>581</v>
      </c>
      <c r="C668" s="205"/>
      <c r="D668" s="205">
        <v>0</v>
      </c>
      <c r="E668" s="439">
        <f t="shared" si="30"/>
        <v>0</v>
      </c>
      <c r="F668" s="258" t="str">
        <f t="shared" si="31"/>
        <v>否</v>
      </c>
      <c r="G668" s="160" t="str">
        <f t="shared" si="32"/>
        <v>项</v>
      </c>
    </row>
    <row r="669" s="160" customFormat="1" ht="36" hidden="1" customHeight="1" spans="1:7">
      <c r="A669" s="438">
        <v>2100204</v>
      </c>
      <c r="B669" s="440" t="s">
        <v>582</v>
      </c>
      <c r="C669" s="205"/>
      <c r="D669" s="205">
        <v>0</v>
      </c>
      <c r="E669" s="439">
        <f t="shared" si="30"/>
        <v>0</v>
      </c>
      <c r="F669" s="258" t="str">
        <f t="shared" si="31"/>
        <v>否</v>
      </c>
      <c r="G669" s="160" t="str">
        <f t="shared" si="32"/>
        <v>项</v>
      </c>
    </row>
    <row r="670" s="162" customFormat="1" ht="36" customHeight="1" spans="1:7">
      <c r="A670" s="438">
        <v>2100205</v>
      </c>
      <c r="B670" s="440" t="s">
        <v>583</v>
      </c>
      <c r="C670" s="205">
        <v>1368</v>
      </c>
      <c r="D670" s="205">
        <v>1490</v>
      </c>
      <c r="E670" s="439">
        <f t="shared" si="30"/>
        <v>0.089</v>
      </c>
      <c r="F670" s="258" t="str">
        <f t="shared" si="31"/>
        <v>是</v>
      </c>
      <c r="G670" s="160" t="str">
        <f t="shared" si="32"/>
        <v>项</v>
      </c>
    </row>
    <row r="671" s="162" customFormat="1" ht="36" customHeight="1" spans="1:7">
      <c r="A671" s="438">
        <v>2100206</v>
      </c>
      <c r="B671" s="440" t="s">
        <v>584</v>
      </c>
      <c r="C671" s="205">
        <v>1361</v>
      </c>
      <c r="D671" s="205">
        <v>0</v>
      </c>
      <c r="E671" s="439">
        <f t="shared" si="30"/>
        <v>-1</v>
      </c>
      <c r="F671" s="258" t="str">
        <f t="shared" si="31"/>
        <v>是</v>
      </c>
      <c r="G671" s="160" t="str">
        <f t="shared" si="32"/>
        <v>项</v>
      </c>
    </row>
    <row r="672" s="160" customFormat="1" ht="36" hidden="1" customHeight="1" spans="1:7">
      <c r="A672" s="438">
        <v>2100207</v>
      </c>
      <c r="B672" s="440" t="s">
        <v>585</v>
      </c>
      <c r="C672" s="205"/>
      <c r="D672" s="205">
        <v>0</v>
      </c>
      <c r="E672" s="439">
        <f t="shared" si="30"/>
        <v>0</v>
      </c>
      <c r="F672" s="258" t="str">
        <f t="shared" si="31"/>
        <v>否</v>
      </c>
      <c r="G672" s="160" t="str">
        <f t="shared" si="32"/>
        <v>项</v>
      </c>
    </row>
    <row r="673" s="162" customFormat="1" ht="36" customHeight="1" spans="1:7">
      <c r="A673" s="438">
        <v>2100208</v>
      </c>
      <c r="B673" s="440" t="s">
        <v>586</v>
      </c>
      <c r="C673" s="205">
        <v>460</v>
      </c>
      <c r="D673" s="205">
        <v>460</v>
      </c>
      <c r="E673" s="439">
        <f t="shared" si="30"/>
        <v>0</v>
      </c>
      <c r="F673" s="258" t="str">
        <f t="shared" si="31"/>
        <v>是</v>
      </c>
      <c r="G673" s="160" t="str">
        <f t="shared" si="32"/>
        <v>项</v>
      </c>
    </row>
    <row r="674" s="160" customFormat="1" ht="36" hidden="1" customHeight="1" spans="1:7">
      <c r="A674" s="438">
        <v>2100209</v>
      </c>
      <c r="B674" s="440" t="s">
        <v>587</v>
      </c>
      <c r="C674" s="205"/>
      <c r="D674" s="205">
        <v>0</v>
      </c>
      <c r="E674" s="439">
        <f t="shared" si="30"/>
        <v>0</v>
      </c>
      <c r="F674" s="258" t="str">
        <f t="shared" si="31"/>
        <v>否</v>
      </c>
      <c r="G674" s="160" t="str">
        <f t="shared" si="32"/>
        <v>项</v>
      </c>
    </row>
    <row r="675" s="160" customFormat="1" ht="36" hidden="1" customHeight="1" spans="1:7">
      <c r="A675" s="438">
        <v>2100210</v>
      </c>
      <c r="B675" s="440" t="s">
        <v>588</v>
      </c>
      <c r="C675" s="205"/>
      <c r="D675" s="205">
        <v>0</v>
      </c>
      <c r="E675" s="439">
        <f t="shared" si="30"/>
        <v>0</v>
      </c>
      <c r="F675" s="258" t="str">
        <f t="shared" si="31"/>
        <v>否</v>
      </c>
      <c r="G675" s="160" t="str">
        <f t="shared" si="32"/>
        <v>项</v>
      </c>
    </row>
    <row r="676" s="160" customFormat="1" ht="36" hidden="1" customHeight="1" spans="1:7">
      <c r="A676" s="438">
        <v>2100211</v>
      </c>
      <c r="B676" s="440" t="s">
        <v>589</v>
      </c>
      <c r="C676" s="205"/>
      <c r="D676" s="205">
        <v>0</v>
      </c>
      <c r="E676" s="439">
        <f t="shared" si="30"/>
        <v>0</v>
      </c>
      <c r="F676" s="258" t="str">
        <f t="shared" si="31"/>
        <v>否</v>
      </c>
      <c r="G676" s="160" t="str">
        <f t="shared" si="32"/>
        <v>项</v>
      </c>
    </row>
    <row r="677" s="160" customFormat="1" ht="36" hidden="1" customHeight="1" spans="1:7">
      <c r="A677" s="438">
        <v>2100212</v>
      </c>
      <c r="B677" s="440" t="s">
        <v>590</v>
      </c>
      <c r="C677" s="205"/>
      <c r="D677" s="205">
        <v>0</v>
      </c>
      <c r="E677" s="439">
        <f t="shared" si="30"/>
        <v>0</v>
      </c>
      <c r="F677" s="258" t="str">
        <f t="shared" si="31"/>
        <v>否</v>
      </c>
      <c r="G677" s="160" t="str">
        <f t="shared" si="32"/>
        <v>项</v>
      </c>
    </row>
    <row r="678" s="160" customFormat="1" ht="36" hidden="1" customHeight="1" spans="1:7">
      <c r="A678" s="438">
        <v>2100213</v>
      </c>
      <c r="B678" s="440" t="s">
        <v>591</v>
      </c>
      <c r="C678" s="205"/>
      <c r="D678" s="205">
        <v>0</v>
      </c>
      <c r="E678" s="439">
        <f t="shared" si="30"/>
        <v>0</v>
      </c>
      <c r="F678" s="258" t="str">
        <f t="shared" si="31"/>
        <v>否</v>
      </c>
      <c r="G678" s="160" t="str">
        <f t="shared" si="32"/>
        <v>项</v>
      </c>
    </row>
    <row r="679" s="160" customFormat="1" ht="36" hidden="1" customHeight="1" spans="1:7">
      <c r="A679" s="438">
        <v>2100299</v>
      </c>
      <c r="B679" s="440" t="s">
        <v>592</v>
      </c>
      <c r="C679" s="205"/>
      <c r="D679" s="205">
        <v>0</v>
      </c>
      <c r="E679" s="439">
        <f t="shared" si="30"/>
        <v>0</v>
      </c>
      <c r="F679" s="258" t="str">
        <f t="shared" si="31"/>
        <v>否</v>
      </c>
      <c r="G679" s="160" t="str">
        <f t="shared" si="32"/>
        <v>项</v>
      </c>
    </row>
    <row r="680" s="160" customFormat="1" ht="36" hidden="1" customHeight="1" spans="1:7">
      <c r="A680" s="438">
        <v>21003</v>
      </c>
      <c r="B680" s="296" t="s">
        <v>593</v>
      </c>
      <c r="C680" s="444">
        <f>SUM(C681:C683)</f>
        <v>0</v>
      </c>
      <c r="D680" s="444">
        <f>((((SUM(D681:D683))+0)+0)+0)+0</f>
        <v>0</v>
      </c>
      <c r="E680" s="439">
        <f t="shared" si="30"/>
        <v>0</v>
      </c>
      <c r="F680" s="258" t="str">
        <f t="shared" si="31"/>
        <v>否</v>
      </c>
      <c r="G680" s="160" t="str">
        <f t="shared" si="32"/>
        <v>款</v>
      </c>
    </row>
    <row r="681" s="160" customFormat="1" ht="36" hidden="1" customHeight="1" spans="1:7">
      <c r="A681" s="438">
        <v>2100301</v>
      </c>
      <c r="B681" s="440" t="s">
        <v>594</v>
      </c>
      <c r="C681" s="205"/>
      <c r="D681" s="205">
        <v>0</v>
      </c>
      <c r="E681" s="439">
        <f t="shared" si="30"/>
        <v>0</v>
      </c>
      <c r="F681" s="258" t="str">
        <f t="shared" si="31"/>
        <v>否</v>
      </c>
      <c r="G681" s="160" t="str">
        <f t="shared" si="32"/>
        <v>项</v>
      </c>
    </row>
    <row r="682" s="160" customFormat="1" ht="36" hidden="1" customHeight="1" spans="1:7">
      <c r="A682" s="438">
        <v>2100302</v>
      </c>
      <c r="B682" s="440" t="s">
        <v>595</v>
      </c>
      <c r="C682" s="205"/>
      <c r="D682" s="205">
        <v>0</v>
      </c>
      <c r="E682" s="439">
        <f t="shared" si="30"/>
        <v>0</v>
      </c>
      <c r="F682" s="258" t="str">
        <f t="shared" si="31"/>
        <v>否</v>
      </c>
      <c r="G682" s="160" t="str">
        <f t="shared" si="32"/>
        <v>项</v>
      </c>
    </row>
    <row r="683" s="160" customFormat="1" ht="36" hidden="1" customHeight="1" spans="1:7">
      <c r="A683" s="438">
        <v>2100399</v>
      </c>
      <c r="B683" s="440" t="s">
        <v>596</v>
      </c>
      <c r="C683" s="205"/>
      <c r="D683" s="205">
        <v>0</v>
      </c>
      <c r="E683" s="439">
        <f t="shared" si="30"/>
        <v>0</v>
      </c>
      <c r="F683" s="258" t="str">
        <f t="shared" si="31"/>
        <v>否</v>
      </c>
      <c r="G683" s="160" t="str">
        <f t="shared" si="32"/>
        <v>项</v>
      </c>
    </row>
    <row r="684" s="162" customFormat="1" ht="36" customHeight="1" spans="1:7">
      <c r="A684" s="438">
        <v>21004</v>
      </c>
      <c r="B684" s="296" t="s">
        <v>597</v>
      </c>
      <c r="C684" s="205">
        <f>SUM(C685:C695)</f>
        <v>11278</v>
      </c>
      <c r="D684" s="205">
        <f>((((SUM(D685:D695))+0)+0)+0)+0</f>
        <v>10149</v>
      </c>
      <c r="E684" s="439">
        <f t="shared" si="30"/>
        <v>-0.1</v>
      </c>
      <c r="F684" s="258" t="str">
        <f t="shared" si="31"/>
        <v>是</v>
      </c>
      <c r="G684" s="160" t="str">
        <f t="shared" si="32"/>
        <v>款</v>
      </c>
    </row>
    <row r="685" s="162" customFormat="1" ht="36" customHeight="1" spans="1:7">
      <c r="A685" s="438">
        <v>2100401</v>
      </c>
      <c r="B685" s="440" t="s">
        <v>598</v>
      </c>
      <c r="C685" s="205">
        <v>2075</v>
      </c>
      <c r="D685" s="205">
        <v>1560</v>
      </c>
      <c r="E685" s="439">
        <f t="shared" si="30"/>
        <v>-0.248</v>
      </c>
      <c r="F685" s="258" t="str">
        <f t="shared" si="31"/>
        <v>是</v>
      </c>
      <c r="G685" s="160" t="str">
        <f t="shared" si="32"/>
        <v>项</v>
      </c>
    </row>
    <row r="686" s="162" customFormat="1" ht="36" customHeight="1" spans="1:7">
      <c r="A686" s="438">
        <v>2100402</v>
      </c>
      <c r="B686" s="440" t="s">
        <v>599</v>
      </c>
      <c r="C686" s="205">
        <v>758</v>
      </c>
      <c r="D686" s="205">
        <v>647</v>
      </c>
      <c r="E686" s="439">
        <f t="shared" si="30"/>
        <v>-0.146</v>
      </c>
      <c r="F686" s="258" t="str">
        <f t="shared" si="31"/>
        <v>是</v>
      </c>
      <c r="G686" s="160" t="str">
        <f t="shared" si="32"/>
        <v>项</v>
      </c>
    </row>
    <row r="687" s="162" customFormat="1" ht="36" customHeight="1" spans="1:7">
      <c r="A687" s="438">
        <v>2100403</v>
      </c>
      <c r="B687" s="440" t="s">
        <v>600</v>
      </c>
      <c r="C687" s="205">
        <v>1009</v>
      </c>
      <c r="D687" s="205">
        <v>677</v>
      </c>
      <c r="E687" s="439">
        <f t="shared" si="30"/>
        <v>-0.329</v>
      </c>
      <c r="F687" s="258" t="str">
        <f t="shared" si="31"/>
        <v>是</v>
      </c>
      <c r="G687" s="160" t="str">
        <f t="shared" si="32"/>
        <v>项</v>
      </c>
    </row>
    <row r="688" s="162" customFormat="1" ht="36" customHeight="1" spans="1:7">
      <c r="A688" s="438">
        <v>2100404</v>
      </c>
      <c r="B688" s="440" t="s">
        <v>601</v>
      </c>
      <c r="C688" s="205">
        <v>100</v>
      </c>
      <c r="D688" s="205">
        <v>3293</v>
      </c>
      <c r="E688" s="439">
        <f t="shared" si="30"/>
        <v>31.93</v>
      </c>
      <c r="F688" s="258" t="str">
        <f t="shared" si="31"/>
        <v>是</v>
      </c>
      <c r="G688" s="160" t="str">
        <f t="shared" si="32"/>
        <v>项</v>
      </c>
    </row>
    <row r="689" s="162" customFormat="1" ht="36" customHeight="1" spans="1:7">
      <c r="A689" s="438">
        <v>2100405</v>
      </c>
      <c r="B689" s="440" t="s">
        <v>602</v>
      </c>
      <c r="C689" s="205">
        <v>1109</v>
      </c>
      <c r="D689" s="205">
        <v>1061</v>
      </c>
      <c r="E689" s="439">
        <f t="shared" si="30"/>
        <v>-0.043</v>
      </c>
      <c r="F689" s="258" t="str">
        <f t="shared" si="31"/>
        <v>是</v>
      </c>
      <c r="G689" s="160" t="str">
        <f t="shared" si="32"/>
        <v>项</v>
      </c>
    </row>
    <row r="690" s="162" customFormat="1" ht="36" customHeight="1" spans="1:7">
      <c r="A690" s="438">
        <v>2100406</v>
      </c>
      <c r="B690" s="440" t="s">
        <v>603</v>
      </c>
      <c r="C690" s="205">
        <v>3854</v>
      </c>
      <c r="D690" s="205">
        <v>2590</v>
      </c>
      <c r="E690" s="439">
        <f t="shared" si="30"/>
        <v>-0.328</v>
      </c>
      <c r="F690" s="258" t="str">
        <f t="shared" si="31"/>
        <v>是</v>
      </c>
      <c r="G690" s="160" t="str">
        <f t="shared" si="32"/>
        <v>项</v>
      </c>
    </row>
    <row r="691" s="160" customFormat="1" ht="36" hidden="1" customHeight="1" spans="1:7">
      <c r="A691" s="438">
        <v>2100407</v>
      </c>
      <c r="B691" s="440" t="s">
        <v>604</v>
      </c>
      <c r="C691" s="205"/>
      <c r="D691" s="205">
        <v>0</v>
      </c>
      <c r="E691" s="439">
        <f t="shared" si="30"/>
        <v>0</v>
      </c>
      <c r="F691" s="258" t="str">
        <f t="shared" si="31"/>
        <v>否</v>
      </c>
      <c r="G691" s="160" t="str">
        <f t="shared" si="32"/>
        <v>项</v>
      </c>
    </row>
    <row r="692" s="162" customFormat="1" ht="36" customHeight="1" spans="1:7">
      <c r="A692" s="438">
        <v>2100408</v>
      </c>
      <c r="B692" s="440" t="s">
        <v>605</v>
      </c>
      <c r="C692" s="205">
        <v>734</v>
      </c>
      <c r="D692" s="205">
        <v>259</v>
      </c>
      <c r="E692" s="439">
        <f t="shared" si="30"/>
        <v>-0.647</v>
      </c>
      <c r="F692" s="258" t="str">
        <f t="shared" si="31"/>
        <v>是</v>
      </c>
      <c r="G692" s="160" t="str">
        <f t="shared" si="32"/>
        <v>项</v>
      </c>
    </row>
    <row r="693" s="162" customFormat="1" ht="36" customHeight="1" spans="1:7">
      <c r="A693" s="438">
        <v>2100409</v>
      </c>
      <c r="B693" s="440" t="s">
        <v>606</v>
      </c>
      <c r="C693" s="205">
        <v>1534</v>
      </c>
      <c r="D693" s="205">
        <v>2</v>
      </c>
      <c r="E693" s="439">
        <f t="shared" si="30"/>
        <v>-0.999</v>
      </c>
      <c r="F693" s="258" t="str">
        <f t="shared" si="31"/>
        <v>是</v>
      </c>
      <c r="G693" s="160" t="str">
        <f t="shared" si="32"/>
        <v>项</v>
      </c>
    </row>
    <row r="694" s="162" customFormat="1" ht="36" customHeight="1" spans="1:7">
      <c r="A694" s="438">
        <v>2100410</v>
      </c>
      <c r="B694" s="440" t="s">
        <v>607</v>
      </c>
      <c r="C694" s="205">
        <v>105</v>
      </c>
      <c r="D694" s="205">
        <v>0</v>
      </c>
      <c r="E694" s="439">
        <f t="shared" si="30"/>
        <v>-1</v>
      </c>
      <c r="F694" s="258" t="str">
        <f t="shared" si="31"/>
        <v>是</v>
      </c>
      <c r="G694" s="160" t="str">
        <f t="shared" si="32"/>
        <v>项</v>
      </c>
    </row>
    <row r="695" s="162" customFormat="1" ht="36" customHeight="1" spans="1:7">
      <c r="A695" s="438">
        <v>2100499</v>
      </c>
      <c r="B695" s="440" t="s">
        <v>608</v>
      </c>
      <c r="C695" s="205"/>
      <c r="D695" s="205">
        <v>60</v>
      </c>
      <c r="E695" s="439">
        <f t="shared" si="30"/>
        <v>0</v>
      </c>
      <c r="F695" s="258" t="str">
        <f t="shared" si="31"/>
        <v>是</v>
      </c>
      <c r="G695" s="160" t="str">
        <f t="shared" si="32"/>
        <v>项</v>
      </c>
    </row>
    <row r="696" s="162" customFormat="1" ht="36" customHeight="1" spans="1:7">
      <c r="A696" s="438">
        <v>21007</v>
      </c>
      <c r="B696" s="296" t="s">
        <v>609</v>
      </c>
      <c r="C696" s="205">
        <f>SUM(C697:C699)</f>
        <v>71</v>
      </c>
      <c r="D696" s="205">
        <f>((((SUM(D697:D699))+0)+0)+0)+0</f>
        <v>93</v>
      </c>
      <c r="E696" s="439">
        <f t="shared" si="30"/>
        <v>0.31</v>
      </c>
      <c r="F696" s="258" t="str">
        <f t="shared" si="31"/>
        <v>是</v>
      </c>
      <c r="G696" s="160" t="str">
        <f t="shared" si="32"/>
        <v>款</v>
      </c>
    </row>
    <row r="697" s="162" customFormat="1" ht="36" customHeight="1" spans="1:7">
      <c r="A697" s="438">
        <v>2100716</v>
      </c>
      <c r="B697" s="440" t="s">
        <v>610</v>
      </c>
      <c r="C697" s="205">
        <v>62</v>
      </c>
      <c r="D697" s="205">
        <v>63</v>
      </c>
      <c r="E697" s="439">
        <f t="shared" si="30"/>
        <v>0.016</v>
      </c>
      <c r="F697" s="258" t="str">
        <f t="shared" si="31"/>
        <v>是</v>
      </c>
      <c r="G697" s="160" t="str">
        <f t="shared" si="32"/>
        <v>项</v>
      </c>
    </row>
    <row r="698" s="162" customFormat="1" ht="36" customHeight="1" spans="1:7">
      <c r="A698" s="438">
        <v>2100717</v>
      </c>
      <c r="B698" s="440" t="s">
        <v>611</v>
      </c>
      <c r="C698" s="205">
        <v>9</v>
      </c>
      <c r="D698" s="205">
        <v>10</v>
      </c>
      <c r="E698" s="439">
        <f t="shared" si="30"/>
        <v>0.111</v>
      </c>
      <c r="F698" s="258" t="str">
        <f t="shared" si="31"/>
        <v>是</v>
      </c>
      <c r="G698" s="160" t="str">
        <f t="shared" si="32"/>
        <v>项</v>
      </c>
    </row>
    <row r="699" s="162" customFormat="1" ht="36" customHeight="1" spans="1:7">
      <c r="A699" s="438">
        <v>2100799</v>
      </c>
      <c r="B699" s="440" t="s">
        <v>612</v>
      </c>
      <c r="C699" s="205"/>
      <c r="D699" s="205">
        <v>20</v>
      </c>
      <c r="E699" s="439">
        <f t="shared" si="30"/>
        <v>0</v>
      </c>
      <c r="F699" s="258" t="str">
        <f t="shared" si="31"/>
        <v>是</v>
      </c>
      <c r="G699" s="160" t="str">
        <f t="shared" si="32"/>
        <v>项</v>
      </c>
    </row>
    <row r="700" s="162" customFormat="1" ht="36" customHeight="1" spans="1:7">
      <c r="A700" s="438">
        <v>21011</v>
      </c>
      <c r="B700" s="296" t="s">
        <v>613</v>
      </c>
      <c r="C700" s="205">
        <f>SUM(C701:C704)</f>
        <v>10532</v>
      </c>
      <c r="D700" s="205">
        <f>((((SUM(D701:D704))+0)+0)+0)+0</f>
        <v>12727</v>
      </c>
      <c r="E700" s="439">
        <f t="shared" si="30"/>
        <v>0.208</v>
      </c>
      <c r="F700" s="258" t="str">
        <f t="shared" si="31"/>
        <v>是</v>
      </c>
      <c r="G700" s="160" t="str">
        <f t="shared" si="32"/>
        <v>款</v>
      </c>
    </row>
    <row r="701" s="162" customFormat="1" ht="36" customHeight="1" spans="1:7">
      <c r="A701" s="438">
        <v>2101101</v>
      </c>
      <c r="B701" s="440" t="s">
        <v>614</v>
      </c>
      <c r="C701" s="205">
        <v>3830</v>
      </c>
      <c r="D701" s="205">
        <v>3792</v>
      </c>
      <c r="E701" s="439">
        <f t="shared" si="30"/>
        <v>-0.01</v>
      </c>
      <c r="F701" s="258" t="str">
        <f t="shared" si="31"/>
        <v>是</v>
      </c>
      <c r="G701" s="160" t="str">
        <f t="shared" si="32"/>
        <v>项</v>
      </c>
    </row>
    <row r="702" s="162" customFormat="1" ht="36" customHeight="1" spans="1:7">
      <c r="A702" s="438">
        <v>2101102</v>
      </c>
      <c r="B702" s="440" t="s">
        <v>615</v>
      </c>
      <c r="C702" s="205">
        <v>2777</v>
      </c>
      <c r="D702" s="205">
        <v>4661</v>
      </c>
      <c r="E702" s="439">
        <f t="shared" si="30"/>
        <v>0.678</v>
      </c>
      <c r="F702" s="258" t="str">
        <f t="shared" si="31"/>
        <v>是</v>
      </c>
      <c r="G702" s="160" t="str">
        <f t="shared" si="32"/>
        <v>项</v>
      </c>
    </row>
    <row r="703" s="162" customFormat="1" ht="36" customHeight="1" spans="1:7">
      <c r="A703" s="438">
        <v>2101103</v>
      </c>
      <c r="B703" s="440" t="s">
        <v>616</v>
      </c>
      <c r="C703" s="205">
        <v>2895</v>
      </c>
      <c r="D703" s="205">
        <v>3015</v>
      </c>
      <c r="E703" s="439">
        <f t="shared" si="30"/>
        <v>0.041</v>
      </c>
      <c r="F703" s="258" t="str">
        <f t="shared" si="31"/>
        <v>是</v>
      </c>
      <c r="G703" s="160" t="str">
        <f t="shared" si="32"/>
        <v>项</v>
      </c>
    </row>
    <row r="704" s="162" customFormat="1" ht="36" customHeight="1" spans="1:7">
      <c r="A704" s="438">
        <v>2101199</v>
      </c>
      <c r="B704" s="440" t="s">
        <v>617</v>
      </c>
      <c r="C704" s="205">
        <v>1030</v>
      </c>
      <c r="D704" s="205">
        <v>1259</v>
      </c>
      <c r="E704" s="439">
        <f t="shared" si="30"/>
        <v>0.222</v>
      </c>
      <c r="F704" s="258" t="str">
        <f t="shared" si="31"/>
        <v>是</v>
      </c>
      <c r="G704" s="160" t="str">
        <f t="shared" si="32"/>
        <v>项</v>
      </c>
    </row>
    <row r="705" s="162" customFormat="1" ht="36" customHeight="1" spans="1:7">
      <c r="A705" s="438">
        <v>21012</v>
      </c>
      <c r="B705" s="296" t="s">
        <v>618</v>
      </c>
      <c r="C705" s="205">
        <f>SUM(C706:C708)</f>
        <v>349154</v>
      </c>
      <c r="D705" s="205">
        <f>((((SUM(D706:D708))+0)+0)+0)+0</f>
        <v>360423</v>
      </c>
      <c r="E705" s="439">
        <f t="shared" si="30"/>
        <v>0.032</v>
      </c>
      <c r="F705" s="258" t="str">
        <f t="shared" si="31"/>
        <v>是</v>
      </c>
      <c r="G705" s="160" t="str">
        <f t="shared" si="32"/>
        <v>款</v>
      </c>
    </row>
    <row r="706" s="162" customFormat="1" ht="36" customHeight="1" spans="1:7">
      <c r="A706" s="438">
        <v>2101201</v>
      </c>
      <c r="B706" s="440" t="s">
        <v>619</v>
      </c>
      <c r="C706" s="205">
        <v>84</v>
      </c>
      <c r="D706" s="205">
        <v>0</v>
      </c>
      <c r="E706" s="439">
        <f t="shared" si="30"/>
        <v>-1</v>
      </c>
      <c r="F706" s="258" t="str">
        <f t="shared" si="31"/>
        <v>是</v>
      </c>
      <c r="G706" s="160" t="str">
        <f t="shared" si="32"/>
        <v>项</v>
      </c>
    </row>
    <row r="707" s="162" customFormat="1" ht="36" customHeight="1" spans="1:7">
      <c r="A707" s="438">
        <v>2101202</v>
      </c>
      <c r="B707" s="440" t="s">
        <v>620</v>
      </c>
      <c r="C707" s="205">
        <v>349070</v>
      </c>
      <c r="D707" s="205">
        <v>360423</v>
      </c>
      <c r="E707" s="439">
        <f t="shared" si="30"/>
        <v>0.033</v>
      </c>
      <c r="F707" s="258" t="str">
        <f t="shared" si="31"/>
        <v>是</v>
      </c>
      <c r="G707" s="160" t="str">
        <f t="shared" si="32"/>
        <v>项</v>
      </c>
    </row>
    <row r="708" s="160" customFormat="1" ht="36" hidden="1" customHeight="1" spans="1:7">
      <c r="A708" s="438">
        <v>2101299</v>
      </c>
      <c r="B708" s="440" t="s">
        <v>621</v>
      </c>
      <c r="C708" s="205"/>
      <c r="D708" s="205">
        <v>0</v>
      </c>
      <c r="E708" s="439">
        <f t="shared" ref="E708:E771" si="33">IF(C708&lt;0,"",IFERROR(D708/C708-1,0))</f>
        <v>0</v>
      </c>
      <c r="F708" s="258" t="str">
        <f t="shared" ref="F708:F771" si="34">IF(LEN(A708)=3,"是",IF(B708&lt;&gt;"",IF(SUM(C708:D708)&lt;&gt;0,"是","否"),"是"))</f>
        <v>否</v>
      </c>
      <c r="G708" s="160" t="str">
        <f t="shared" ref="G708:G771" si="35">IF(LEN(A708)=3,"类",IF(LEN(A708)=5,"款","项"))</f>
        <v>项</v>
      </c>
    </row>
    <row r="709" s="162" customFormat="1" ht="36" customHeight="1" spans="1:7">
      <c r="A709" s="438">
        <v>21013</v>
      </c>
      <c r="B709" s="296" t="s">
        <v>622</v>
      </c>
      <c r="C709" s="444">
        <f>SUM(C710:C712)</f>
        <v>45572</v>
      </c>
      <c r="D709" s="444">
        <f>((((SUM(D710:D712))+0)+0)+0)+0</f>
        <v>46802</v>
      </c>
      <c r="E709" s="439">
        <f t="shared" si="33"/>
        <v>0.027</v>
      </c>
      <c r="F709" s="258" t="str">
        <f t="shared" si="34"/>
        <v>是</v>
      </c>
      <c r="G709" s="160" t="str">
        <f t="shared" si="35"/>
        <v>款</v>
      </c>
    </row>
    <row r="710" s="162" customFormat="1" ht="36" customHeight="1" spans="1:7">
      <c r="A710" s="438">
        <v>2101301</v>
      </c>
      <c r="B710" s="440" t="s">
        <v>623</v>
      </c>
      <c r="C710" s="205">
        <v>45572</v>
      </c>
      <c r="D710" s="205">
        <v>46802</v>
      </c>
      <c r="E710" s="439">
        <f t="shared" si="33"/>
        <v>0.027</v>
      </c>
      <c r="F710" s="258" t="str">
        <f t="shared" si="34"/>
        <v>是</v>
      </c>
      <c r="G710" s="160" t="str">
        <f t="shared" si="35"/>
        <v>项</v>
      </c>
    </row>
    <row r="711" s="160" customFormat="1" ht="36" hidden="1" customHeight="1" spans="1:7">
      <c r="A711" s="438">
        <v>2101302</v>
      </c>
      <c r="B711" s="440" t="s">
        <v>624</v>
      </c>
      <c r="C711" s="205"/>
      <c r="D711" s="205">
        <v>0</v>
      </c>
      <c r="E711" s="439">
        <f t="shared" si="33"/>
        <v>0</v>
      </c>
      <c r="F711" s="258" t="str">
        <f t="shared" si="34"/>
        <v>否</v>
      </c>
      <c r="G711" s="160" t="str">
        <f t="shared" si="35"/>
        <v>项</v>
      </c>
    </row>
    <row r="712" s="160" customFormat="1" ht="36" hidden="1" customHeight="1" spans="1:7">
      <c r="A712" s="438">
        <v>2101399</v>
      </c>
      <c r="B712" s="440" t="s">
        <v>625</v>
      </c>
      <c r="C712" s="205"/>
      <c r="D712" s="205">
        <v>0</v>
      </c>
      <c r="E712" s="439">
        <f t="shared" si="33"/>
        <v>0</v>
      </c>
      <c r="F712" s="258" t="str">
        <f t="shared" si="34"/>
        <v>否</v>
      </c>
      <c r="G712" s="160" t="str">
        <f t="shared" si="35"/>
        <v>项</v>
      </c>
    </row>
    <row r="713" s="162" customFormat="1" ht="36" customHeight="1" spans="1:7">
      <c r="A713" s="438">
        <v>21014</v>
      </c>
      <c r="B713" s="296" t="s">
        <v>626</v>
      </c>
      <c r="C713" s="205">
        <f>SUM(C714:C715)</f>
        <v>7</v>
      </c>
      <c r="D713" s="205">
        <f>((((SUM(D714:D715))+0)+0)+0)+0</f>
        <v>0</v>
      </c>
      <c r="E713" s="439">
        <f t="shared" si="33"/>
        <v>-1</v>
      </c>
      <c r="F713" s="258" t="str">
        <f t="shared" si="34"/>
        <v>是</v>
      </c>
      <c r="G713" s="160" t="str">
        <f t="shared" si="35"/>
        <v>款</v>
      </c>
    </row>
    <row r="714" s="162" customFormat="1" ht="36" customHeight="1" spans="1:7">
      <c r="A714" s="438">
        <v>2101401</v>
      </c>
      <c r="B714" s="440" t="s">
        <v>627</v>
      </c>
      <c r="C714" s="205">
        <v>7</v>
      </c>
      <c r="D714" s="205">
        <v>0</v>
      </c>
      <c r="E714" s="439">
        <f t="shared" si="33"/>
        <v>-1</v>
      </c>
      <c r="F714" s="258" t="str">
        <f t="shared" si="34"/>
        <v>是</v>
      </c>
      <c r="G714" s="160" t="str">
        <f t="shared" si="35"/>
        <v>项</v>
      </c>
    </row>
    <row r="715" s="160" customFormat="1" ht="36" hidden="1" customHeight="1" spans="1:7">
      <c r="A715" s="438">
        <v>2101499</v>
      </c>
      <c r="B715" s="440" t="s">
        <v>628</v>
      </c>
      <c r="C715" s="205"/>
      <c r="D715" s="205">
        <v>0</v>
      </c>
      <c r="E715" s="439">
        <f t="shared" si="33"/>
        <v>0</v>
      </c>
      <c r="F715" s="258" t="str">
        <f t="shared" si="34"/>
        <v>否</v>
      </c>
      <c r="G715" s="160" t="str">
        <f t="shared" si="35"/>
        <v>项</v>
      </c>
    </row>
    <row r="716" s="162" customFormat="1" ht="36" customHeight="1" spans="1:7">
      <c r="A716" s="438">
        <v>21015</v>
      </c>
      <c r="B716" s="296" t="s">
        <v>629</v>
      </c>
      <c r="C716" s="205">
        <f>SUM(C717:C724)</f>
        <v>1234</v>
      </c>
      <c r="D716" s="205">
        <f>((((SUM(D717:D724))+0)+0)+0)+0</f>
        <v>1194</v>
      </c>
      <c r="E716" s="439">
        <f t="shared" si="33"/>
        <v>-0.032</v>
      </c>
      <c r="F716" s="258" t="str">
        <f t="shared" si="34"/>
        <v>是</v>
      </c>
      <c r="G716" s="160" t="str">
        <f t="shared" si="35"/>
        <v>款</v>
      </c>
    </row>
    <row r="717" s="162" customFormat="1" ht="36" customHeight="1" spans="1:7">
      <c r="A717" s="438">
        <v>2101501</v>
      </c>
      <c r="B717" s="440" t="s">
        <v>134</v>
      </c>
      <c r="C717" s="205">
        <v>1014</v>
      </c>
      <c r="D717" s="205">
        <v>941</v>
      </c>
      <c r="E717" s="439">
        <f t="shared" si="33"/>
        <v>-0.072</v>
      </c>
      <c r="F717" s="258" t="str">
        <f t="shared" si="34"/>
        <v>是</v>
      </c>
      <c r="G717" s="160" t="str">
        <f t="shared" si="35"/>
        <v>项</v>
      </c>
    </row>
    <row r="718" s="160" customFormat="1" ht="36" hidden="1" customHeight="1" spans="1:7">
      <c r="A718" s="438">
        <v>2101502</v>
      </c>
      <c r="B718" s="440" t="s">
        <v>135</v>
      </c>
      <c r="C718" s="205"/>
      <c r="D718" s="205">
        <v>0</v>
      </c>
      <c r="E718" s="439">
        <f t="shared" si="33"/>
        <v>0</v>
      </c>
      <c r="F718" s="258" t="str">
        <f t="shared" si="34"/>
        <v>否</v>
      </c>
      <c r="G718" s="160" t="str">
        <f t="shared" si="35"/>
        <v>项</v>
      </c>
    </row>
    <row r="719" s="160" customFormat="1" ht="36" hidden="1" customHeight="1" spans="1:7">
      <c r="A719" s="438">
        <v>2101503</v>
      </c>
      <c r="B719" s="440" t="s">
        <v>136</v>
      </c>
      <c r="C719" s="205"/>
      <c r="D719" s="205">
        <v>0</v>
      </c>
      <c r="E719" s="439">
        <f t="shared" si="33"/>
        <v>0</v>
      </c>
      <c r="F719" s="258" t="str">
        <f t="shared" si="34"/>
        <v>否</v>
      </c>
      <c r="G719" s="160" t="str">
        <f t="shared" si="35"/>
        <v>项</v>
      </c>
    </row>
    <row r="720" s="162" customFormat="1" ht="36" customHeight="1" spans="1:7">
      <c r="A720" s="438">
        <v>2101504</v>
      </c>
      <c r="B720" s="440" t="s">
        <v>174</v>
      </c>
      <c r="C720" s="205"/>
      <c r="D720" s="205">
        <v>2</v>
      </c>
      <c r="E720" s="439">
        <f t="shared" si="33"/>
        <v>0</v>
      </c>
      <c r="F720" s="258" t="str">
        <f t="shared" si="34"/>
        <v>是</v>
      </c>
      <c r="G720" s="160" t="str">
        <f t="shared" si="35"/>
        <v>项</v>
      </c>
    </row>
    <row r="721" s="162" customFormat="1" ht="36" customHeight="1" spans="1:7">
      <c r="A721" s="438">
        <v>2101505</v>
      </c>
      <c r="B721" s="440" t="s">
        <v>630</v>
      </c>
      <c r="C721" s="205">
        <v>54</v>
      </c>
      <c r="D721" s="205">
        <v>3</v>
      </c>
      <c r="E721" s="439">
        <f t="shared" si="33"/>
        <v>-0.944</v>
      </c>
      <c r="F721" s="258" t="str">
        <f t="shared" si="34"/>
        <v>是</v>
      </c>
      <c r="G721" s="160" t="str">
        <f t="shared" si="35"/>
        <v>项</v>
      </c>
    </row>
    <row r="722" s="162" customFormat="1" ht="36" customHeight="1" spans="1:7">
      <c r="A722" s="438">
        <v>2101506</v>
      </c>
      <c r="B722" s="440" t="s">
        <v>631</v>
      </c>
      <c r="C722" s="205">
        <v>117</v>
      </c>
      <c r="D722" s="205">
        <v>178</v>
      </c>
      <c r="E722" s="439">
        <f t="shared" si="33"/>
        <v>0.521</v>
      </c>
      <c r="F722" s="258" t="str">
        <f t="shared" si="34"/>
        <v>是</v>
      </c>
      <c r="G722" s="160" t="str">
        <f t="shared" si="35"/>
        <v>项</v>
      </c>
    </row>
    <row r="723" s="160" customFormat="1" ht="36" hidden="1" customHeight="1" spans="1:7">
      <c r="A723" s="438">
        <v>2101550</v>
      </c>
      <c r="B723" s="440" t="s">
        <v>143</v>
      </c>
      <c r="C723" s="205"/>
      <c r="D723" s="205">
        <v>0</v>
      </c>
      <c r="E723" s="439">
        <f t="shared" si="33"/>
        <v>0</v>
      </c>
      <c r="F723" s="258" t="str">
        <f t="shared" si="34"/>
        <v>否</v>
      </c>
      <c r="G723" s="160" t="str">
        <f t="shared" si="35"/>
        <v>项</v>
      </c>
    </row>
    <row r="724" s="162" customFormat="1" ht="36" customHeight="1" spans="1:7">
      <c r="A724" s="438">
        <v>2101599</v>
      </c>
      <c r="B724" s="440" t="s">
        <v>632</v>
      </c>
      <c r="C724" s="205">
        <v>49</v>
      </c>
      <c r="D724" s="205">
        <v>70</v>
      </c>
      <c r="E724" s="439">
        <f t="shared" si="33"/>
        <v>0.429</v>
      </c>
      <c r="F724" s="258" t="str">
        <f t="shared" si="34"/>
        <v>是</v>
      </c>
      <c r="G724" s="160" t="str">
        <f t="shared" si="35"/>
        <v>项</v>
      </c>
    </row>
    <row r="725" s="162" customFormat="1" ht="36" customHeight="1" spans="1:7">
      <c r="A725" s="438">
        <v>21016</v>
      </c>
      <c r="B725" s="296" t="s">
        <v>633</v>
      </c>
      <c r="C725" s="444">
        <f>SUM(C726)</f>
        <v>12</v>
      </c>
      <c r="D725" s="444">
        <f>((((SUM(D726))+0)+0)+0)+0</f>
        <v>0</v>
      </c>
      <c r="E725" s="439">
        <f t="shared" si="33"/>
        <v>-1</v>
      </c>
      <c r="F725" s="258" t="str">
        <f t="shared" si="34"/>
        <v>是</v>
      </c>
      <c r="G725" s="160" t="str">
        <f t="shared" si="35"/>
        <v>款</v>
      </c>
    </row>
    <row r="726" s="162" customFormat="1" ht="36" customHeight="1" spans="1:7">
      <c r="A726" s="438">
        <v>2101601</v>
      </c>
      <c r="B726" s="440" t="s">
        <v>633</v>
      </c>
      <c r="C726" s="205">
        <v>12</v>
      </c>
      <c r="D726" s="205">
        <v>0</v>
      </c>
      <c r="E726" s="439">
        <f t="shared" si="33"/>
        <v>-1</v>
      </c>
      <c r="F726" s="258" t="str">
        <f t="shared" si="34"/>
        <v>是</v>
      </c>
      <c r="G726" s="160" t="str">
        <f t="shared" si="35"/>
        <v>项</v>
      </c>
    </row>
    <row r="727" s="162" customFormat="1" ht="36" customHeight="1" spans="1:7">
      <c r="A727" s="438">
        <v>21017</v>
      </c>
      <c r="B727" s="296" t="s">
        <v>634</v>
      </c>
      <c r="C727" s="444">
        <f>SUM(C728:C733)</f>
        <v>3</v>
      </c>
      <c r="D727" s="444">
        <f>SUM(D728:D733)</f>
        <v>0</v>
      </c>
      <c r="E727" s="439">
        <f t="shared" si="33"/>
        <v>-1</v>
      </c>
      <c r="F727" s="258" t="str">
        <f t="shared" si="34"/>
        <v>是</v>
      </c>
      <c r="G727" s="160" t="str">
        <f t="shared" si="35"/>
        <v>款</v>
      </c>
    </row>
    <row r="728" s="160" customFormat="1" ht="36" hidden="1" customHeight="1" spans="1:7">
      <c r="A728" s="438">
        <v>2101701</v>
      </c>
      <c r="B728" s="440" t="s">
        <v>134</v>
      </c>
      <c r="C728" s="205"/>
      <c r="D728" s="205">
        <v>0</v>
      </c>
      <c r="E728" s="439">
        <f t="shared" si="33"/>
        <v>0</v>
      </c>
      <c r="F728" s="258" t="str">
        <f t="shared" si="34"/>
        <v>否</v>
      </c>
      <c r="G728" s="160" t="str">
        <f t="shared" si="35"/>
        <v>项</v>
      </c>
    </row>
    <row r="729" s="160" customFormat="1" ht="36" hidden="1" customHeight="1" spans="1:7">
      <c r="A729" s="438">
        <v>2101702</v>
      </c>
      <c r="B729" s="440" t="s">
        <v>135</v>
      </c>
      <c r="C729" s="205"/>
      <c r="D729" s="205">
        <v>0</v>
      </c>
      <c r="E729" s="439">
        <f t="shared" si="33"/>
        <v>0</v>
      </c>
      <c r="F729" s="258" t="str">
        <f t="shared" si="34"/>
        <v>否</v>
      </c>
      <c r="G729" s="160" t="str">
        <f t="shared" si="35"/>
        <v>项</v>
      </c>
    </row>
    <row r="730" s="160" customFormat="1" ht="36" hidden="1" customHeight="1" spans="1:7">
      <c r="A730" s="438">
        <v>2101703</v>
      </c>
      <c r="B730" s="440" t="s">
        <v>136</v>
      </c>
      <c r="C730" s="205"/>
      <c r="D730" s="205">
        <v>0</v>
      </c>
      <c r="E730" s="439">
        <f t="shared" si="33"/>
        <v>0</v>
      </c>
      <c r="F730" s="258" t="str">
        <f t="shared" si="34"/>
        <v>否</v>
      </c>
      <c r="G730" s="160" t="str">
        <f t="shared" si="35"/>
        <v>项</v>
      </c>
    </row>
    <row r="731" s="162" customFormat="1" ht="36" customHeight="1" spans="1:7">
      <c r="A731" s="438">
        <v>2101704</v>
      </c>
      <c r="B731" s="440" t="s">
        <v>635</v>
      </c>
      <c r="C731" s="205">
        <v>3</v>
      </c>
      <c r="D731" s="205">
        <v>0</v>
      </c>
      <c r="E731" s="439">
        <f t="shared" si="33"/>
        <v>-1</v>
      </c>
      <c r="F731" s="258" t="str">
        <f t="shared" si="34"/>
        <v>是</v>
      </c>
      <c r="G731" s="160" t="str">
        <f t="shared" si="35"/>
        <v>项</v>
      </c>
    </row>
    <row r="732" s="160" customFormat="1" ht="36" hidden="1" customHeight="1" spans="1:7">
      <c r="A732" s="438">
        <v>2101750</v>
      </c>
      <c r="B732" s="440" t="s">
        <v>260</v>
      </c>
      <c r="C732" s="205"/>
      <c r="D732" s="205"/>
      <c r="E732" s="439">
        <f t="shared" si="33"/>
        <v>0</v>
      </c>
      <c r="F732" s="258" t="str">
        <f t="shared" si="34"/>
        <v>否</v>
      </c>
      <c r="G732" s="160" t="str">
        <f t="shared" si="35"/>
        <v>项</v>
      </c>
    </row>
    <row r="733" s="160" customFormat="1" ht="36" hidden="1" customHeight="1" spans="1:7">
      <c r="A733" s="438">
        <v>2101799</v>
      </c>
      <c r="B733" s="440" t="s">
        <v>636</v>
      </c>
      <c r="C733" s="205"/>
      <c r="D733" s="205">
        <v>0</v>
      </c>
      <c r="E733" s="439">
        <f t="shared" si="33"/>
        <v>0</v>
      </c>
      <c r="F733" s="258" t="str">
        <f t="shared" si="34"/>
        <v>否</v>
      </c>
      <c r="G733" s="160" t="str">
        <f t="shared" si="35"/>
        <v>项</v>
      </c>
    </row>
    <row r="734" s="160" customFormat="1" ht="36" hidden="1" customHeight="1" spans="1:7">
      <c r="A734" s="438">
        <v>21018</v>
      </c>
      <c r="B734" s="296" t="s">
        <v>637</v>
      </c>
      <c r="C734" s="444">
        <f>SUM(C735:C738)</f>
        <v>0</v>
      </c>
      <c r="D734" s="444">
        <f>SUM(D735:D738)</f>
        <v>0</v>
      </c>
      <c r="E734" s="439">
        <f t="shared" si="33"/>
        <v>0</v>
      </c>
      <c r="F734" s="258" t="str">
        <f t="shared" si="34"/>
        <v>否</v>
      </c>
      <c r="G734" s="160" t="str">
        <f t="shared" si="35"/>
        <v>款</v>
      </c>
    </row>
    <row r="735" s="160" customFormat="1" ht="36" hidden="1" customHeight="1" spans="1:7">
      <c r="A735" s="438">
        <v>2101801</v>
      </c>
      <c r="B735" s="440" t="s">
        <v>134</v>
      </c>
      <c r="C735" s="205"/>
      <c r="D735" s="205">
        <v>0</v>
      </c>
      <c r="E735" s="439">
        <f t="shared" si="33"/>
        <v>0</v>
      </c>
      <c r="F735" s="258" t="str">
        <f t="shared" si="34"/>
        <v>否</v>
      </c>
      <c r="G735" s="160" t="str">
        <f t="shared" si="35"/>
        <v>项</v>
      </c>
    </row>
    <row r="736" s="160" customFormat="1" ht="36" hidden="1" customHeight="1" spans="1:7">
      <c r="A736" s="438">
        <v>2101802</v>
      </c>
      <c r="B736" s="440" t="s">
        <v>135</v>
      </c>
      <c r="C736" s="205"/>
      <c r="D736" s="205">
        <v>0</v>
      </c>
      <c r="E736" s="439">
        <f t="shared" si="33"/>
        <v>0</v>
      </c>
      <c r="F736" s="258" t="str">
        <f t="shared" si="34"/>
        <v>否</v>
      </c>
      <c r="G736" s="160" t="str">
        <f t="shared" si="35"/>
        <v>项</v>
      </c>
    </row>
    <row r="737" s="160" customFormat="1" ht="36" hidden="1" customHeight="1" spans="1:7">
      <c r="A737" s="438">
        <v>2101803</v>
      </c>
      <c r="B737" s="440" t="s">
        <v>136</v>
      </c>
      <c r="C737" s="205"/>
      <c r="D737" s="205">
        <v>0</v>
      </c>
      <c r="E737" s="439">
        <f t="shared" si="33"/>
        <v>0</v>
      </c>
      <c r="F737" s="258" t="str">
        <f t="shared" si="34"/>
        <v>否</v>
      </c>
      <c r="G737" s="160" t="str">
        <f t="shared" si="35"/>
        <v>项</v>
      </c>
    </row>
    <row r="738" s="160" customFormat="1" ht="36" hidden="1" customHeight="1" spans="1:7">
      <c r="A738" s="438">
        <v>2101899</v>
      </c>
      <c r="B738" s="440" t="s">
        <v>638</v>
      </c>
      <c r="C738" s="205"/>
      <c r="D738" s="205">
        <v>0</v>
      </c>
      <c r="E738" s="439">
        <f t="shared" si="33"/>
        <v>0</v>
      </c>
      <c r="F738" s="258" t="str">
        <f t="shared" si="34"/>
        <v>否</v>
      </c>
      <c r="G738" s="160" t="str">
        <f t="shared" si="35"/>
        <v>项</v>
      </c>
    </row>
    <row r="739" s="160" customFormat="1" ht="36" hidden="1" customHeight="1" spans="1:7">
      <c r="A739" s="438">
        <v>21019</v>
      </c>
      <c r="B739" s="296" t="s">
        <v>639</v>
      </c>
      <c r="C739" s="205">
        <f>SUM(C740:C741)</f>
        <v>0</v>
      </c>
      <c r="D739" s="205">
        <f>SUM(D740:D741)</f>
        <v>0</v>
      </c>
      <c r="E739" s="439">
        <f t="shared" si="33"/>
        <v>0</v>
      </c>
      <c r="F739" s="258" t="str">
        <f t="shared" si="34"/>
        <v>否</v>
      </c>
      <c r="G739" s="160" t="str">
        <f t="shared" si="35"/>
        <v>款</v>
      </c>
    </row>
    <row r="740" s="160" customFormat="1" ht="36" hidden="1" customHeight="1" spans="1:7">
      <c r="A740" s="438">
        <v>2101901</v>
      </c>
      <c r="B740" s="440" t="s">
        <v>640</v>
      </c>
      <c r="C740" s="205"/>
      <c r="D740" s="205"/>
      <c r="E740" s="439">
        <f t="shared" si="33"/>
        <v>0</v>
      </c>
      <c r="F740" s="258" t="str">
        <f t="shared" si="34"/>
        <v>否</v>
      </c>
      <c r="G740" s="160" t="str">
        <f t="shared" si="35"/>
        <v>项</v>
      </c>
    </row>
    <row r="741" s="160" customFormat="1" ht="36" hidden="1" customHeight="1" spans="1:7">
      <c r="A741" s="438">
        <v>2101999</v>
      </c>
      <c r="B741" s="440" t="s">
        <v>641</v>
      </c>
      <c r="C741" s="205"/>
      <c r="D741" s="205"/>
      <c r="E741" s="439">
        <f t="shared" si="33"/>
        <v>0</v>
      </c>
      <c r="F741" s="258" t="str">
        <f t="shared" si="34"/>
        <v>否</v>
      </c>
      <c r="G741" s="160" t="str">
        <f t="shared" si="35"/>
        <v>项</v>
      </c>
    </row>
    <row r="742" s="162" customFormat="1" ht="36" customHeight="1" spans="1:7">
      <c r="A742" s="438">
        <v>21099</v>
      </c>
      <c r="B742" s="296" t="s">
        <v>642</v>
      </c>
      <c r="C742" s="205">
        <f>SUM(C743)</f>
        <v>1672</v>
      </c>
      <c r="D742" s="205">
        <f>((((SUM(D743))+0)+0)+0)+0</f>
        <v>6823</v>
      </c>
      <c r="E742" s="439">
        <f t="shared" si="33"/>
        <v>3.081</v>
      </c>
      <c r="F742" s="258" t="str">
        <f t="shared" si="34"/>
        <v>是</v>
      </c>
      <c r="G742" s="160" t="str">
        <f t="shared" si="35"/>
        <v>款</v>
      </c>
    </row>
    <row r="743" s="162" customFormat="1" ht="36" customHeight="1" spans="1:7">
      <c r="A743" s="443">
        <v>2109999</v>
      </c>
      <c r="B743" s="440" t="s">
        <v>642</v>
      </c>
      <c r="C743" s="205">
        <v>1672</v>
      </c>
      <c r="D743" s="205">
        <v>6823</v>
      </c>
      <c r="E743" s="439">
        <f t="shared" si="33"/>
        <v>3.081</v>
      </c>
      <c r="F743" s="258" t="str">
        <f t="shared" si="34"/>
        <v>是</v>
      </c>
      <c r="G743" s="160" t="str">
        <f t="shared" si="35"/>
        <v>项</v>
      </c>
    </row>
    <row r="744" s="162" customFormat="1" ht="36" customHeight="1" spans="1:7">
      <c r="A744" s="436">
        <v>211</v>
      </c>
      <c r="B744" s="284" t="s">
        <v>63</v>
      </c>
      <c r="C744" s="285">
        <f>SUM(C745,C755,C759,C768,C775,C782,C785,C788,C790,C792,C798,C801,C803,C814)</f>
        <v>56107</v>
      </c>
      <c r="D744" s="285">
        <f>SUM(D745,D755,D759,D768,D775,D782,D785,D788,D790,D792,D798,D801,D803,D814)</f>
        <v>104192</v>
      </c>
      <c r="E744" s="437">
        <f t="shared" si="33"/>
        <v>0.857</v>
      </c>
      <c r="F744" s="258" t="str">
        <f t="shared" si="34"/>
        <v>是</v>
      </c>
      <c r="G744" s="160" t="str">
        <f t="shared" si="35"/>
        <v>类</v>
      </c>
    </row>
    <row r="745" s="162" customFormat="1" ht="36" customHeight="1" spans="1:7">
      <c r="A745" s="438">
        <v>21101</v>
      </c>
      <c r="B745" s="296" t="s">
        <v>643</v>
      </c>
      <c r="C745" s="205">
        <f>SUM(C746:C754)</f>
        <v>6970</v>
      </c>
      <c r="D745" s="205">
        <f>((((SUM(D746:D754))+0)+0)+0)+0</f>
        <v>6340</v>
      </c>
      <c r="E745" s="439">
        <f t="shared" si="33"/>
        <v>-0.09</v>
      </c>
      <c r="F745" s="258" t="str">
        <f t="shared" si="34"/>
        <v>是</v>
      </c>
      <c r="G745" s="160" t="str">
        <f t="shared" si="35"/>
        <v>款</v>
      </c>
    </row>
    <row r="746" s="162" customFormat="1" ht="36" customHeight="1" spans="1:7">
      <c r="A746" s="438">
        <v>2110101</v>
      </c>
      <c r="B746" s="440" t="s">
        <v>134</v>
      </c>
      <c r="C746" s="205">
        <v>3502</v>
      </c>
      <c r="D746" s="205">
        <v>3383</v>
      </c>
      <c r="E746" s="439">
        <f t="shared" si="33"/>
        <v>-0.034</v>
      </c>
      <c r="F746" s="258" t="str">
        <f t="shared" si="34"/>
        <v>是</v>
      </c>
      <c r="G746" s="160" t="str">
        <f t="shared" si="35"/>
        <v>项</v>
      </c>
    </row>
    <row r="747" s="162" customFormat="1" ht="36" customHeight="1" spans="1:7">
      <c r="A747" s="438">
        <v>2110102</v>
      </c>
      <c r="B747" s="440" t="s">
        <v>135</v>
      </c>
      <c r="C747" s="205">
        <v>83</v>
      </c>
      <c r="D747" s="205">
        <v>142</v>
      </c>
      <c r="E747" s="439">
        <f t="shared" si="33"/>
        <v>0.711</v>
      </c>
      <c r="F747" s="258" t="str">
        <f t="shared" si="34"/>
        <v>是</v>
      </c>
      <c r="G747" s="160" t="str">
        <f t="shared" si="35"/>
        <v>项</v>
      </c>
    </row>
    <row r="748" s="162" customFormat="1" ht="36" customHeight="1" spans="1:7">
      <c r="A748" s="438">
        <v>2110103</v>
      </c>
      <c r="B748" s="440" t="s">
        <v>136</v>
      </c>
      <c r="C748" s="205">
        <v>2173</v>
      </c>
      <c r="D748" s="205">
        <v>2220</v>
      </c>
      <c r="E748" s="439">
        <f t="shared" si="33"/>
        <v>0.022</v>
      </c>
      <c r="F748" s="258" t="str">
        <f t="shared" si="34"/>
        <v>是</v>
      </c>
      <c r="G748" s="160" t="str">
        <f t="shared" si="35"/>
        <v>项</v>
      </c>
    </row>
    <row r="749" s="162" customFormat="1" ht="36" customHeight="1" spans="1:7">
      <c r="A749" s="438">
        <v>2110104</v>
      </c>
      <c r="B749" s="440" t="s">
        <v>644</v>
      </c>
      <c r="C749" s="205">
        <v>11</v>
      </c>
      <c r="D749" s="205">
        <v>0</v>
      </c>
      <c r="E749" s="439">
        <f t="shared" si="33"/>
        <v>-1</v>
      </c>
      <c r="F749" s="258" t="str">
        <f t="shared" si="34"/>
        <v>是</v>
      </c>
      <c r="G749" s="160" t="str">
        <f t="shared" si="35"/>
        <v>项</v>
      </c>
    </row>
    <row r="750" s="160" customFormat="1" ht="36" hidden="1" customHeight="1" spans="1:7">
      <c r="A750" s="438">
        <v>2110105</v>
      </c>
      <c r="B750" s="440" t="s">
        <v>645</v>
      </c>
      <c r="C750" s="205"/>
      <c r="D750" s="205">
        <v>0</v>
      </c>
      <c r="E750" s="439">
        <f t="shared" si="33"/>
        <v>0</v>
      </c>
      <c r="F750" s="258" t="str">
        <f t="shared" si="34"/>
        <v>否</v>
      </c>
      <c r="G750" s="160" t="str">
        <f t="shared" si="35"/>
        <v>项</v>
      </c>
    </row>
    <row r="751" s="160" customFormat="1" ht="36" hidden="1" customHeight="1" spans="1:7">
      <c r="A751" s="438">
        <v>2110106</v>
      </c>
      <c r="B751" s="440" t="s">
        <v>646</v>
      </c>
      <c r="C751" s="205"/>
      <c r="D751" s="205">
        <v>0</v>
      </c>
      <c r="E751" s="439">
        <f t="shared" si="33"/>
        <v>0</v>
      </c>
      <c r="F751" s="258" t="str">
        <f t="shared" si="34"/>
        <v>否</v>
      </c>
      <c r="G751" s="160" t="str">
        <f t="shared" si="35"/>
        <v>项</v>
      </c>
    </row>
    <row r="752" s="162" customFormat="1" ht="36" customHeight="1" spans="1:7">
      <c r="A752" s="438">
        <v>2110107</v>
      </c>
      <c r="B752" s="440" t="s">
        <v>647</v>
      </c>
      <c r="C752" s="205">
        <v>15</v>
      </c>
      <c r="D752" s="205">
        <v>0</v>
      </c>
      <c r="E752" s="439">
        <f t="shared" si="33"/>
        <v>-1</v>
      </c>
      <c r="F752" s="258" t="str">
        <f t="shared" si="34"/>
        <v>是</v>
      </c>
      <c r="G752" s="160" t="str">
        <f t="shared" si="35"/>
        <v>项</v>
      </c>
    </row>
    <row r="753" s="160" customFormat="1" ht="36" hidden="1" customHeight="1" spans="1:7">
      <c r="A753" s="438">
        <v>2110108</v>
      </c>
      <c r="B753" s="440" t="s">
        <v>648</v>
      </c>
      <c r="C753" s="205"/>
      <c r="D753" s="205">
        <v>0</v>
      </c>
      <c r="E753" s="439">
        <f t="shared" si="33"/>
        <v>0</v>
      </c>
      <c r="F753" s="258" t="str">
        <f t="shared" si="34"/>
        <v>否</v>
      </c>
      <c r="G753" s="160" t="str">
        <f t="shared" si="35"/>
        <v>项</v>
      </c>
    </row>
    <row r="754" s="162" customFormat="1" ht="36" customHeight="1" spans="1:7">
      <c r="A754" s="438">
        <v>2110199</v>
      </c>
      <c r="B754" s="440" t="s">
        <v>649</v>
      </c>
      <c r="C754" s="205">
        <v>1186</v>
      </c>
      <c r="D754" s="205">
        <v>595</v>
      </c>
      <c r="E754" s="439">
        <f t="shared" si="33"/>
        <v>-0.498</v>
      </c>
      <c r="F754" s="258" t="str">
        <f t="shared" si="34"/>
        <v>是</v>
      </c>
      <c r="G754" s="160" t="str">
        <f t="shared" si="35"/>
        <v>项</v>
      </c>
    </row>
    <row r="755" s="162" customFormat="1" ht="36" customHeight="1" spans="1:7">
      <c r="A755" s="438">
        <v>21102</v>
      </c>
      <c r="B755" s="296" t="s">
        <v>650</v>
      </c>
      <c r="C755" s="205">
        <f>SUM(C756:C758)</f>
        <v>349</v>
      </c>
      <c r="D755" s="205">
        <f>((((SUM(D756:D758))+0)+0)+0)+0</f>
        <v>84</v>
      </c>
      <c r="E755" s="439">
        <f t="shared" si="33"/>
        <v>-0.759</v>
      </c>
      <c r="F755" s="258" t="str">
        <f t="shared" si="34"/>
        <v>是</v>
      </c>
      <c r="G755" s="160" t="str">
        <f t="shared" si="35"/>
        <v>款</v>
      </c>
    </row>
    <row r="756" s="162" customFormat="1" ht="36" customHeight="1" spans="1:7">
      <c r="A756" s="438">
        <v>2110203</v>
      </c>
      <c r="B756" s="440" t="s">
        <v>651</v>
      </c>
      <c r="C756" s="205">
        <v>182</v>
      </c>
      <c r="D756" s="205">
        <v>84</v>
      </c>
      <c r="E756" s="439">
        <f t="shared" si="33"/>
        <v>-0.538</v>
      </c>
      <c r="F756" s="258" t="str">
        <f t="shared" si="34"/>
        <v>是</v>
      </c>
      <c r="G756" s="160" t="str">
        <f t="shared" si="35"/>
        <v>项</v>
      </c>
    </row>
    <row r="757" s="162" customFormat="1" ht="36" customHeight="1" spans="1:7">
      <c r="A757" s="438">
        <v>2110204</v>
      </c>
      <c r="B757" s="440" t="s">
        <v>652</v>
      </c>
      <c r="C757" s="205">
        <v>94</v>
      </c>
      <c r="D757" s="205">
        <v>0</v>
      </c>
      <c r="E757" s="439">
        <f t="shared" si="33"/>
        <v>-1</v>
      </c>
      <c r="F757" s="258" t="str">
        <f t="shared" si="34"/>
        <v>是</v>
      </c>
      <c r="G757" s="160" t="str">
        <f t="shared" si="35"/>
        <v>项</v>
      </c>
    </row>
    <row r="758" s="162" customFormat="1" ht="36" customHeight="1" spans="1:7">
      <c r="A758" s="438">
        <v>2110299</v>
      </c>
      <c r="B758" s="440" t="s">
        <v>653</v>
      </c>
      <c r="C758" s="205">
        <v>73</v>
      </c>
      <c r="D758" s="205">
        <v>0</v>
      </c>
      <c r="E758" s="439">
        <f t="shared" si="33"/>
        <v>-1</v>
      </c>
      <c r="F758" s="258" t="str">
        <f t="shared" si="34"/>
        <v>是</v>
      </c>
      <c r="G758" s="160" t="str">
        <f t="shared" si="35"/>
        <v>项</v>
      </c>
    </row>
    <row r="759" s="162" customFormat="1" ht="36" customHeight="1" spans="1:7">
      <c r="A759" s="438">
        <v>21103</v>
      </c>
      <c r="B759" s="296" t="s">
        <v>654</v>
      </c>
      <c r="C759" s="205">
        <f>SUM(C760:C767)</f>
        <v>24821</v>
      </c>
      <c r="D759" s="205">
        <f>((((SUM(D760:D767))+0)+0)+0)+0</f>
        <v>25182</v>
      </c>
      <c r="E759" s="439">
        <f t="shared" si="33"/>
        <v>0.015</v>
      </c>
      <c r="F759" s="258" t="str">
        <f t="shared" si="34"/>
        <v>是</v>
      </c>
      <c r="G759" s="160" t="str">
        <f t="shared" si="35"/>
        <v>款</v>
      </c>
    </row>
    <row r="760" s="162" customFormat="1" ht="36" customHeight="1" spans="1:7">
      <c r="A760" s="438">
        <v>2110301</v>
      </c>
      <c r="B760" s="440" t="s">
        <v>655</v>
      </c>
      <c r="C760" s="205">
        <v>3112</v>
      </c>
      <c r="D760" s="205">
        <v>3801</v>
      </c>
      <c r="E760" s="439">
        <f t="shared" si="33"/>
        <v>0.221</v>
      </c>
      <c r="F760" s="258" t="str">
        <f t="shared" si="34"/>
        <v>是</v>
      </c>
      <c r="G760" s="160" t="str">
        <f t="shared" si="35"/>
        <v>项</v>
      </c>
    </row>
    <row r="761" s="162" customFormat="1" ht="36" customHeight="1" spans="1:7">
      <c r="A761" s="438">
        <v>2110302</v>
      </c>
      <c r="B761" s="440" t="s">
        <v>656</v>
      </c>
      <c r="C761" s="205">
        <v>16929</v>
      </c>
      <c r="D761" s="205">
        <v>14211</v>
      </c>
      <c r="E761" s="439">
        <f t="shared" si="33"/>
        <v>-0.161</v>
      </c>
      <c r="F761" s="258" t="str">
        <f t="shared" si="34"/>
        <v>是</v>
      </c>
      <c r="G761" s="160" t="str">
        <f t="shared" si="35"/>
        <v>项</v>
      </c>
    </row>
    <row r="762" s="160" customFormat="1" ht="36" hidden="1" customHeight="1" spans="1:7">
      <c r="A762" s="438">
        <v>2110303</v>
      </c>
      <c r="B762" s="440" t="s">
        <v>657</v>
      </c>
      <c r="C762" s="205"/>
      <c r="D762" s="205">
        <v>0</v>
      </c>
      <c r="E762" s="439">
        <f t="shared" si="33"/>
        <v>0</v>
      </c>
      <c r="F762" s="258" t="str">
        <f t="shared" si="34"/>
        <v>否</v>
      </c>
      <c r="G762" s="160" t="str">
        <f t="shared" si="35"/>
        <v>项</v>
      </c>
    </row>
    <row r="763" s="162" customFormat="1" ht="36" customHeight="1" spans="1:7">
      <c r="A763" s="438">
        <v>2110304</v>
      </c>
      <c r="B763" s="440" t="s">
        <v>658</v>
      </c>
      <c r="C763" s="205">
        <v>144</v>
      </c>
      <c r="D763" s="205">
        <v>143</v>
      </c>
      <c r="E763" s="439">
        <f t="shared" si="33"/>
        <v>-0.007</v>
      </c>
      <c r="F763" s="258" t="str">
        <f t="shared" si="34"/>
        <v>是</v>
      </c>
      <c r="G763" s="160" t="str">
        <f t="shared" si="35"/>
        <v>项</v>
      </c>
    </row>
    <row r="764" s="160" customFormat="1" ht="36" hidden="1" customHeight="1" spans="1:7">
      <c r="A764" s="438">
        <v>2110305</v>
      </c>
      <c r="B764" s="440" t="s">
        <v>659</v>
      </c>
      <c r="C764" s="205"/>
      <c r="D764" s="205">
        <v>0</v>
      </c>
      <c r="E764" s="439">
        <f t="shared" si="33"/>
        <v>0</v>
      </c>
      <c r="F764" s="258" t="str">
        <f t="shared" si="34"/>
        <v>否</v>
      </c>
      <c r="G764" s="160" t="str">
        <f t="shared" si="35"/>
        <v>项</v>
      </c>
    </row>
    <row r="765" s="160" customFormat="1" ht="36" hidden="1" customHeight="1" spans="1:7">
      <c r="A765" s="438">
        <v>2110306</v>
      </c>
      <c r="B765" s="440" t="s">
        <v>660</v>
      </c>
      <c r="C765" s="205"/>
      <c r="D765" s="205">
        <v>0</v>
      </c>
      <c r="E765" s="439">
        <f t="shared" si="33"/>
        <v>0</v>
      </c>
      <c r="F765" s="258" t="str">
        <f t="shared" si="34"/>
        <v>否</v>
      </c>
      <c r="G765" s="160" t="str">
        <f t="shared" si="35"/>
        <v>项</v>
      </c>
    </row>
    <row r="766" s="162" customFormat="1" ht="36" customHeight="1" spans="1:7">
      <c r="A766" s="445">
        <v>2110307</v>
      </c>
      <c r="B766" s="440" t="s">
        <v>661</v>
      </c>
      <c r="C766" s="205">
        <v>4636</v>
      </c>
      <c r="D766" s="205">
        <v>7027</v>
      </c>
      <c r="E766" s="439">
        <f t="shared" si="33"/>
        <v>0.516</v>
      </c>
      <c r="F766" s="258" t="str">
        <f t="shared" si="34"/>
        <v>是</v>
      </c>
      <c r="G766" s="160" t="str">
        <f t="shared" si="35"/>
        <v>项</v>
      </c>
    </row>
    <row r="767" s="160" customFormat="1" ht="36" hidden="1" customHeight="1" spans="1:7">
      <c r="A767" s="438">
        <v>2110399</v>
      </c>
      <c r="B767" s="440" t="s">
        <v>662</v>
      </c>
      <c r="C767" s="205"/>
      <c r="D767" s="205">
        <v>0</v>
      </c>
      <c r="E767" s="439">
        <f t="shared" si="33"/>
        <v>0</v>
      </c>
      <c r="F767" s="258" t="str">
        <f t="shared" si="34"/>
        <v>否</v>
      </c>
      <c r="G767" s="160" t="str">
        <f t="shared" si="35"/>
        <v>项</v>
      </c>
    </row>
    <row r="768" s="162" customFormat="1" ht="36" customHeight="1" spans="1:7">
      <c r="A768" s="438">
        <v>21104</v>
      </c>
      <c r="B768" s="296" t="s">
        <v>663</v>
      </c>
      <c r="C768" s="205">
        <f>SUM(C769:C774)</f>
        <v>670</v>
      </c>
      <c r="D768" s="205">
        <f>((((SUM(D769:D774))+0)+0)+0)+0</f>
        <v>358</v>
      </c>
      <c r="E768" s="439">
        <f t="shared" si="33"/>
        <v>-0.466</v>
      </c>
      <c r="F768" s="258" t="str">
        <f t="shared" si="34"/>
        <v>是</v>
      </c>
      <c r="G768" s="160" t="str">
        <f t="shared" si="35"/>
        <v>款</v>
      </c>
    </row>
    <row r="769" s="160" customFormat="1" ht="36" hidden="1" customHeight="1" spans="1:7">
      <c r="A769" s="438">
        <v>2110401</v>
      </c>
      <c r="B769" s="440" t="s">
        <v>664</v>
      </c>
      <c r="C769" s="205"/>
      <c r="D769" s="205">
        <v>0</v>
      </c>
      <c r="E769" s="439">
        <f t="shared" si="33"/>
        <v>0</v>
      </c>
      <c r="F769" s="258" t="str">
        <f t="shared" si="34"/>
        <v>否</v>
      </c>
      <c r="G769" s="160" t="str">
        <f t="shared" si="35"/>
        <v>项</v>
      </c>
    </row>
    <row r="770" s="162" customFormat="1" ht="36" customHeight="1" spans="1:7">
      <c r="A770" s="438">
        <v>2110402</v>
      </c>
      <c r="B770" s="440" t="s">
        <v>665</v>
      </c>
      <c r="C770" s="205">
        <v>497</v>
      </c>
      <c r="D770" s="205">
        <v>181</v>
      </c>
      <c r="E770" s="439">
        <f t="shared" si="33"/>
        <v>-0.636</v>
      </c>
      <c r="F770" s="258" t="str">
        <f t="shared" si="34"/>
        <v>是</v>
      </c>
      <c r="G770" s="160" t="str">
        <f t="shared" si="35"/>
        <v>项</v>
      </c>
    </row>
    <row r="771" s="162" customFormat="1" ht="36" customHeight="1" spans="1:7">
      <c r="A771" s="438">
        <v>2110404</v>
      </c>
      <c r="B771" s="440" t="s">
        <v>666</v>
      </c>
      <c r="C771" s="205"/>
      <c r="D771" s="205">
        <v>50</v>
      </c>
      <c r="E771" s="439">
        <f t="shared" si="33"/>
        <v>0</v>
      </c>
      <c r="F771" s="258" t="str">
        <f t="shared" si="34"/>
        <v>是</v>
      </c>
      <c r="G771" s="160" t="str">
        <f t="shared" si="35"/>
        <v>项</v>
      </c>
    </row>
    <row r="772" s="160" customFormat="1" ht="36" hidden="1" customHeight="1" spans="1:7">
      <c r="A772" s="438">
        <v>2110405</v>
      </c>
      <c r="B772" s="440" t="s">
        <v>667</v>
      </c>
      <c r="C772" s="205"/>
      <c r="D772" s="205">
        <v>0</v>
      </c>
      <c r="E772" s="439">
        <f t="shared" ref="E772:E835" si="36">IF(C772&lt;0,"",IFERROR(D772/C772-1,0))</f>
        <v>0</v>
      </c>
      <c r="F772" s="258" t="str">
        <f t="shared" ref="F772:F835" si="37">IF(LEN(A772)=3,"是",IF(B772&lt;&gt;"",IF(SUM(C772:D772)&lt;&gt;0,"是","否"),"是"))</f>
        <v>否</v>
      </c>
      <c r="G772" s="160" t="str">
        <f t="shared" ref="G772:G835" si="38">IF(LEN(A772)=3,"类",IF(LEN(A772)=5,"款","项"))</f>
        <v>项</v>
      </c>
    </row>
    <row r="773" s="162" customFormat="1" ht="36" customHeight="1" spans="1:7">
      <c r="A773" s="438">
        <v>2110406</v>
      </c>
      <c r="B773" s="440" t="s">
        <v>668</v>
      </c>
      <c r="C773" s="205">
        <v>113</v>
      </c>
      <c r="D773" s="205">
        <v>127</v>
      </c>
      <c r="E773" s="439">
        <f t="shared" si="36"/>
        <v>0.124</v>
      </c>
      <c r="F773" s="258" t="str">
        <f t="shared" si="37"/>
        <v>是</v>
      </c>
      <c r="G773" s="160" t="str">
        <f t="shared" si="38"/>
        <v>项</v>
      </c>
    </row>
    <row r="774" s="162" customFormat="1" ht="36" customHeight="1" spans="1:7">
      <c r="A774" s="438">
        <v>2110499</v>
      </c>
      <c r="B774" s="440" t="s">
        <v>669</v>
      </c>
      <c r="C774" s="205">
        <v>60</v>
      </c>
      <c r="D774" s="205">
        <v>0</v>
      </c>
      <c r="E774" s="439">
        <f t="shared" si="36"/>
        <v>-1</v>
      </c>
      <c r="F774" s="258" t="str">
        <f t="shared" si="37"/>
        <v>是</v>
      </c>
      <c r="G774" s="160" t="str">
        <f t="shared" si="38"/>
        <v>项</v>
      </c>
    </row>
    <row r="775" s="162" customFormat="1" ht="36" customHeight="1" spans="1:7">
      <c r="A775" s="438">
        <v>21105</v>
      </c>
      <c r="B775" s="296" t="s">
        <v>670</v>
      </c>
      <c r="C775" s="444">
        <f>SUM(C776:C781)</f>
        <v>2232</v>
      </c>
      <c r="D775" s="205">
        <f>((((SUM(D776:D781))+0)+0)+0)+0</f>
        <v>199</v>
      </c>
      <c r="E775" s="439">
        <f t="shared" si="36"/>
        <v>-0.911</v>
      </c>
      <c r="F775" s="258" t="str">
        <f t="shared" si="37"/>
        <v>是</v>
      </c>
      <c r="G775" s="160" t="str">
        <f t="shared" si="38"/>
        <v>款</v>
      </c>
    </row>
    <row r="776" s="162" customFormat="1" ht="36" customHeight="1" spans="1:7">
      <c r="A776" s="438">
        <v>2110501</v>
      </c>
      <c r="B776" s="440" t="s">
        <v>671</v>
      </c>
      <c r="C776" s="205">
        <v>307</v>
      </c>
      <c r="D776" s="205">
        <v>53</v>
      </c>
      <c r="E776" s="439">
        <f t="shared" si="36"/>
        <v>-0.827</v>
      </c>
      <c r="F776" s="258" t="str">
        <f t="shared" si="37"/>
        <v>是</v>
      </c>
      <c r="G776" s="160" t="str">
        <f t="shared" si="38"/>
        <v>项</v>
      </c>
    </row>
    <row r="777" s="162" customFormat="1" ht="36" customHeight="1" spans="1:7">
      <c r="A777" s="438">
        <v>2110502</v>
      </c>
      <c r="B777" s="440" t="s">
        <v>672</v>
      </c>
      <c r="C777" s="205">
        <v>36</v>
      </c>
      <c r="D777" s="205">
        <v>14</v>
      </c>
      <c r="E777" s="439">
        <f t="shared" si="36"/>
        <v>-0.611</v>
      </c>
      <c r="F777" s="258" t="str">
        <f t="shared" si="37"/>
        <v>是</v>
      </c>
      <c r="G777" s="160" t="str">
        <f t="shared" si="38"/>
        <v>项</v>
      </c>
    </row>
    <row r="778" s="160" customFormat="1" ht="36" hidden="1" customHeight="1" spans="1:7">
      <c r="A778" s="438">
        <v>2110503</v>
      </c>
      <c r="B778" s="440" t="s">
        <v>673</v>
      </c>
      <c r="C778" s="205"/>
      <c r="D778" s="205">
        <v>0</v>
      </c>
      <c r="E778" s="439">
        <f t="shared" si="36"/>
        <v>0</v>
      </c>
      <c r="F778" s="258" t="str">
        <f t="shared" si="37"/>
        <v>否</v>
      </c>
      <c r="G778" s="160" t="str">
        <f t="shared" si="38"/>
        <v>项</v>
      </c>
    </row>
    <row r="779" s="160" customFormat="1" ht="36" hidden="1" customHeight="1" spans="1:7">
      <c r="A779" s="438">
        <v>2110506</v>
      </c>
      <c r="B779" s="440" t="s">
        <v>674</v>
      </c>
      <c r="C779" s="205"/>
      <c r="D779" s="205">
        <v>0</v>
      </c>
      <c r="E779" s="439">
        <f t="shared" si="36"/>
        <v>0</v>
      </c>
      <c r="F779" s="258" t="str">
        <f t="shared" si="37"/>
        <v>否</v>
      </c>
      <c r="G779" s="160" t="str">
        <f t="shared" si="38"/>
        <v>项</v>
      </c>
    </row>
    <row r="780" s="160" customFormat="1" ht="36" hidden="1" customHeight="1" spans="1:7">
      <c r="A780" s="438">
        <v>2110507</v>
      </c>
      <c r="B780" s="440" t="s">
        <v>675</v>
      </c>
      <c r="C780" s="205"/>
      <c r="D780" s="205">
        <v>0</v>
      </c>
      <c r="E780" s="439">
        <f t="shared" si="36"/>
        <v>0</v>
      </c>
      <c r="F780" s="258" t="str">
        <f t="shared" si="37"/>
        <v>否</v>
      </c>
      <c r="G780" s="160" t="str">
        <f t="shared" si="38"/>
        <v>项</v>
      </c>
    </row>
    <row r="781" s="162" customFormat="1" ht="36" customHeight="1" spans="1:7">
      <c r="A781" s="438">
        <v>2110599</v>
      </c>
      <c r="B781" s="440" t="s">
        <v>676</v>
      </c>
      <c r="C781" s="205">
        <v>1889</v>
      </c>
      <c r="D781" s="205">
        <v>132</v>
      </c>
      <c r="E781" s="439">
        <f t="shared" si="36"/>
        <v>-0.93</v>
      </c>
      <c r="F781" s="258" t="str">
        <f t="shared" si="37"/>
        <v>是</v>
      </c>
      <c r="G781" s="160" t="str">
        <f t="shared" si="38"/>
        <v>项</v>
      </c>
    </row>
    <row r="782" s="162" customFormat="1" ht="36" customHeight="1" spans="1:7">
      <c r="A782" s="438">
        <v>21107</v>
      </c>
      <c r="B782" s="296" t="s">
        <v>677</v>
      </c>
      <c r="C782" s="444">
        <f>SUM(C783:C784)</f>
        <v>7813</v>
      </c>
      <c r="D782" s="205">
        <f>((((SUM(D783:D784))+0)+0)+0)+0</f>
        <v>12631</v>
      </c>
      <c r="E782" s="439">
        <f t="shared" si="36"/>
        <v>0.617</v>
      </c>
      <c r="F782" s="258" t="str">
        <f t="shared" si="37"/>
        <v>是</v>
      </c>
      <c r="G782" s="160" t="str">
        <f t="shared" si="38"/>
        <v>款</v>
      </c>
    </row>
    <row r="783" s="160" customFormat="1" ht="36" hidden="1" customHeight="1" spans="1:7">
      <c r="A783" s="438">
        <v>2110704</v>
      </c>
      <c r="B783" s="440" t="s">
        <v>678</v>
      </c>
      <c r="C783" s="205"/>
      <c r="D783" s="205">
        <v>0</v>
      </c>
      <c r="E783" s="439">
        <f t="shared" si="36"/>
        <v>0</v>
      </c>
      <c r="F783" s="258" t="str">
        <f t="shared" si="37"/>
        <v>否</v>
      </c>
      <c r="G783" s="160" t="str">
        <f t="shared" si="38"/>
        <v>项</v>
      </c>
    </row>
    <row r="784" s="162" customFormat="1" ht="36" customHeight="1" spans="1:7">
      <c r="A784" s="438">
        <v>2110799</v>
      </c>
      <c r="B784" s="440" t="s">
        <v>679</v>
      </c>
      <c r="C784" s="205">
        <v>7813</v>
      </c>
      <c r="D784" s="205">
        <v>12631</v>
      </c>
      <c r="E784" s="439">
        <f t="shared" si="36"/>
        <v>0.617</v>
      </c>
      <c r="F784" s="258" t="str">
        <f t="shared" si="37"/>
        <v>是</v>
      </c>
      <c r="G784" s="160" t="str">
        <f t="shared" si="38"/>
        <v>项</v>
      </c>
    </row>
    <row r="785" s="160" customFormat="1" ht="36" hidden="1" customHeight="1" spans="1:7">
      <c r="A785" s="438">
        <v>21108</v>
      </c>
      <c r="B785" s="296" t="s">
        <v>680</v>
      </c>
      <c r="C785" s="444">
        <f>SUM(C786:C787)</f>
        <v>0</v>
      </c>
      <c r="D785" s="444">
        <f>((((SUM(D786:D787))+0)+0)+0)+0</f>
        <v>0</v>
      </c>
      <c r="E785" s="439">
        <f t="shared" si="36"/>
        <v>0</v>
      </c>
      <c r="F785" s="258" t="str">
        <f t="shared" si="37"/>
        <v>否</v>
      </c>
      <c r="G785" s="160" t="str">
        <f t="shared" si="38"/>
        <v>款</v>
      </c>
    </row>
    <row r="786" s="160" customFormat="1" ht="36" hidden="1" customHeight="1" spans="1:7">
      <c r="A786" s="438">
        <v>2110804</v>
      </c>
      <c r="B786" s="440" t="s">
        <v>681</v>
      </c>
      <c r="C786" s="205"/>
      <c r="D786" s="205">
        <v>0</v>
      </c>
      <c r="E786" s="439">
        <f t="shared" si="36"/>
        <v>0</v>
      </c>
      <c r="F786" s="258" t="str">
        <f t="shared" si="37"/>
        <v>否</v>
      </c>
      <c r="G786" s="160" t="str">
        <f t="shared" si="38"/>
        <v>项</v>
      </c>
    </row>
    <row r="787" s="160" customFormat="1" ht="36" hidden="1" customHeight="1" spans="1:7">
      <c r="A787" s="438">
        <v>2110899</v>
      </c>
      <c r="B787" s="440" t="s">
        <v>682</v>
      </c>
      <c r="C787" s="205"/>
      <c r="D787" s="205">
        <v>0</v>
      </c>
      <c r="E787" s="439">
        <f t="shared" si="36"/>
        <v>0</v>
      </c>
      <c r="F787" s="258" t="str">
        <f t="shared" si="37"/>
        <v>否</v>
      </c>
      <c r="G787" s="160" t="str">
        <f t="shared" si="38"/>
        <v>项</v>
      </c>
    </row>
    <row r="788" s="160" customFormat="1" ht="36" hidden="1" customHeight="1" spans="1:7">
      <c r="A788" s="438">
        <v>21109</v>
      </c>
      <c r="B788" s="296" t="s">
        <v>683</v>
      </c>
      <c r="C788" s="444">
        <f>C789</f>
        <v>0</v>
      </c>
      <c r="D788" s="444">
        <f>((((D789)+0)+0)+0)+0</f>
        <v>0</v>
      </c>
      <c r="E788" s="439">
        <f t="shared" si="36"/>
        <v>0</v>
      </c>
      <c r="F788" s="258" t="str">
        <f t="shared" si="37"/>
        <v>否</v>
      </c>
      <c r="G788" s="160" t="str">
        <f t="shared" si="38"/>
        <v>款</v>
      </c>
    </row>
    <row r="789" s="160" customFormat="1" ht="36" hidden="1" customHeight="1" spans="1:7">
      <c r="A789" s="443">
        <v>2110901</v>
      </c>
      <c r="B789" s="448" t="s">
        <v>683</v>
      </c>
      <c r="C789" s="205"/>
      <c r="D789" s="205">
        <v>0</v>
      </c>
      <c r="E789" s="439">
        <f t="shared" si="36"/>
        <v>0</v>
      </c>
      <c r="F789" s="258" t="str">
        <f t="shared" si="37"/>
        <v>否</v>
      </c>
      <c r="G789" s="160" t="str">
        <f t="shared" si="38"/>
        <v>项</v>
      </c>
    </row>
    <row r="790" s="162" customFormat="1" ht="36" customHeight="1" spans="1:7">
      <c r="A790" s="438">
        <v>21110</v>
      </c>
      <c r="B790" s="296" t="s">
        <v>684</v>
      </c>
      <c r="C790" s="205">
        <f>C791</f>
        <v>5</v>
      </c>
      <c r="D790" s="205">
        <f>((((D791)+0)+0)+0)+0</f>
        <v>27703</v>
      </c>
      <c r="E790" s="439">
        <f t="shared" si="36"/>
        <v>5539.6</v>
      </c>
      <c r="F790" s="258" t="str">
        <f t="shared" si="37"/>
        <v>是</v>
      </c>
      <c r="G790" s="160" t="str">
        <f t="shared" si="38"/>
        <v>款</v>
      </c>
    </row>
    <row r="791" s="162" customFormat="1" ht="36" customHeight="1" spans="1:7">
      <c r="A791" s="443">
        <v>2111001</v>
      </c>
      <c r="B791" s="448" t="s">
        <v>684</v>
      </c>
      <c r="C791" s="205">
        <v>5</v>
      </c>
      <c r="D791" s="205">
        <v>27703</v>
      </c>
      <c r="E791" s="439">
        <f t="shared" si="36"/>
        <v>5539.6</v>
      </c>
      <c r="F791" s="258" t="str">
        <f t="shared" si="37"/>
        <v>是</v>
      </c>
      <c r="G791" s="160" t="str">
        <f t="shared" si="38"/>
        <v>项</v>
      </c>
    </row>
    <row r="792" s="162" customFormat="1" ht="36" customHeight="1" spans="1:7">
      <c r="A792" s="438">
        <v>21111</v>
      </c>
      <c r="B792" s="296" t="s">
        <v>685</v>
      </c>
      <c r="C792" s="205">
        <f>SUM(C793:C797)</f>
        <v>722</v>
      </c>
      <c r="D792" s="205">
        <f>((((SUM(D793:D797))+0)+0)+0)+0</f>
        <v>608</v>
      </c>
      <c r="E792" s="439">
        <f t="shared" si="36"/>
        <v>-0.158</v>
      </c>
      <c r="F792" s="258" t="str">
        <f t="shared" si="37"/>
        <v>是</v>
      </c>
      <c r="G792" s="160" t="str">
        <f t="shared" si="38"/>
        <v>款</v>
      </c>
    </row>
    <row r="793" s="162" customFormat="1" ht="36" customHeight="1" spans="1:7">
      <c r="A793" s="438">
        <v>2111101</v>
      </c>
      <c r="B793" s="440" t="s">
        <v>686</v>
      </c>
      <c r="C793" s="205">
        <v>106</v>
      </c>
      <c r="D793" s="205">
        <v>105</v>
      </c>
      <c r="E793" s="439">
        <f t="shared" si="36"/>
        <v>-0.009</v>
      </c>
      <c r="F793" s="258" t="str">
        <f t="shared" si="37"/>
        <v>是</v>
      </c>
      <c r="G793" s="160" t="str">
        <f t="shared" si="38"/>
        <v>项</v>
      </c>
    </row>
    <row r="794" s="162" customFormat="1" ht="36" customHeight="1" spans="1:7">
      <c r="A794" s="438">
        <v>2111102</v>
      </c>
      <c r="B794" s="440" t="s">
        <v>687</v>
      </c>
      <c r="C794" s="205">
        <v>616</v>
      </c>
      <c r="D794" s="205">
        <v>503</v>
      </c>
      <c r="E794" s="439">
        <f t="shared" si="36"/>
        <v>-0.183</v>
      </c>
      <c r="F794" s="258" t="str">
        <f t="shared" si="37"/>
        <v>是</v>
      </c>
      <c r="G794" s="160" t="str">
        <f t="shared" si="38"/>
        <v>项</v>
      </c>
    </row>
    <row r="795" s="160" customFormat="1" ht="36" hidden="1" customHeight="1" spans="1:7">
      <c r="A795" s="438">
        <v>2111103</v>
      </c>
      <c r="B795" s="440" t="s">
        <v>688</v>
      </c>
      <c r="C795" s="205"/>
      <c r="D795" s="205">
        <v>0</v>
      </c>
      <c r="E795" s="439">
        <f t="shared" si="36"/>
        <v>0</v>
      </c>
      <c r="F795" s="258" t="str">
        <f t="shared" si="37"/>
        <v>否</v>
      </c>
      <c r="G795" s="160" t="str">
        <f t="shared" si="38"/>
        <v>项</v>
      </c>
    </row>
    <row r="796" s="160" customFormat="1" ht="36" hidden="1" customHeight="1" spans="1:7">
      <c r="A796" s="438">
        <v>2111104</v>
      </c>
      <c r="B796" s="440" t="s">
        <v>689</v>
      </c>
      <c r="C796" s="205"/>
      <c r="D796" s="205">
        <v>0</v>
      </c>
      <c r="E796" s="439">
        <f t="shared" si="36"/>
        <v>0</v>
      </c>
      <c r="F796" s="258" t="str">
        <f t="shared" si="37"/>
        <v>否</v>
      </c>
      <c r="G796" s="160" t="str">
        <f t="shared" si="38"/>
        <v>项</v>
      </c>
    </row>
    <row r="797" s="160" customFormat="1" ht="36" hidden="1" customHeight="1" spans="1:7">
      <c r="A797" s="438">
        <v>2111199</v>
      </c>
      <c r="B797" s="440" t="s">
        <v>690</v>
      </c>
      <c r="C797" s="205"/>
      <c r="D797" s="205">
        <v>0</v>
      </c>
      <c r="E797" s="439">
        <f t="shared" si="36"/>
        <v>0</v>
      </c>
      <c r="F797" s="258" t="str">
        <f t="shared" si="37"/>
        <v>否</v>
      </c>
      <c r="G797" s="160" t="str">
        <f t="shared" si="38"/>
        <v>项</v>
      </c>
    </row>
    <row r="798" s="160" customFormat="1" ht="36" hidden="1" customHeight="1" spans="1:7">
      <c r="A798" s="438">
        <v>21112</v>
      </c>
      <c r="B798" s="296" t="s">
        <v>691</v>
      </c>
      <c r="C798" s="444">
        <f>SUM(C799:C800)</f>
        <v>0</v>
      </c>
      <c r="D798" s="444">
        <f>SUM(D799:D800)</f>
        <v>0</v>
      </c>
      <c r="E798" s="439">
        <f t="shared" si="36"/>
        <v>0</v>
      </c>
      <c r="F798" s="258" t="str">
        <f t="shared" si="37"/>
        <v>否</v>
      </c>
      <c r="G798" s="160" t="str">
        <f t="shared" si="38"/>
        <v>款</v>
      </c>
    </row>
    <row r="799" s="160" customFormat="1" ht="36" hidden="1" customHeight="1" spans="1:7">
      <c r="A799" s="445">
        <v>2111201</v>
      </c>
      <c r="B799" s="440" t="s">
        <v>692</v>
      </c>
      <c r="C799" s="205"/>
      <c r="D799" s="205">
        <v>0</v>
      </c>
      <c r="E799" s="439">
        <f t="shared" si="36"/>
        <v>0</v>
      </c>
      <c r="F799" s="258" t="str">
        <f t="shared" si="37"/>
        <v>否</v>
      </c>
      <c r="G799" s="160" t="str">
        <f t="shared" si="38"/>
        <v>项</v>
      </c>
    </row>
    <row r="800" s="160" customFormat="1" ht="36" hidden="1" customHeight="1" spans="1:7">
      <c r="A800" s="445">
        <v>2111299</v>
      </c>
      <c r="B800" s="440" t="s">
        <v>693</v>
      </c>
      <c r="C800" s="205"/>
      <c r="D800" s="205"/>
      <c r="E800" s="439">
        <f t="shared" si="36"/>
        <v>0</v>
      </c>
      <c r="F800" s="258" t="str">
        <f t="shared" si="37"/>
        <v>否</v>
      </c>
      <c r="G800" s="160" t="str">
        <f t="shared" si="38"/>
        <v>项</v>
      </c>
    </row>
    <row r="801" s="160" customFormat="1" ht="36" hidden="1" customHeight="1" spans="1:7">
      <c r="A801" s="438">
        <v>21113</v>
      </c>
      <c r="B801" s="296" t="s">
        <v>694</v>
      </c>
      <c r="C801" s="444">
        <f>C802</f>
        <v>0</v>
      </c>
      <c r="D801" s="444">
        <f>((((D802)+0)+0)+0)+0</f>
        <v>0</v>
      </c>
      <c r="E801" s="439">
        <f t="shared" si="36"/>
        <v>0</v>
      </c>
      <c r="F801" s="258" t="str">
        <f t="shared" si="37"/>
        <v>否</v>
      </c>
      <c r="G801" s="160" t="str">
        <f t="shared" si="38"/>
        <v>款</v>
      </c>
    </row>
    <row r="802" s="160" customFormat="1" ht="36" hidden="1" customHeight="1" spans="1:7">
      <c r="A802" s="445">
        <v>2111301</v>
      </c>
      <c r="B802" s="440" t="s">
        <v>694</v>
      </c>
      <c r="C802" s="205"/>
      <c r="D802" s="205">
        <v>0</v>
      </c>
      <c r="E802" s="439">
        <f t="shared" si="36"/>
        <v>0</v>
      </c>
      <c r="F802" s="258" t="str">
        <f t="shared" si="37"/>
        <v>否</v>
      </c>
      <c r="G802" s="160" t="str">
        <f t="shared" si="38"/>
        <v>项</v>
      </c>
    </row>
    <row r="803" s="162" customFormat="1" ht="36" customHeight="1" spans="1:7">
      <c r="A803" s="438">
        <v>21114</v>
      </c>
      <c r="B803" s="296" t="s">
        <v>695</v>
      </c>
      <c r="C803" s="205">
        <f>SUM(C804:C813)</f>
        <v>12465</v>
      </c>
      <c r="D803" s="205">
        <f>((((SUM(D804:D813))+0)+0)+0)+0</f>
        <v>31006</v>
      </c>
      <c r="E803" s="439">
        <f t="shared" si="36"/>
        <v>1.487</v>
      </c>
      <c r="F803" s="258" t="str">
        <f t="shared" si="37"/>
        <v>是</v>
      </c>
      <c r="G803" s="160" t="str">
        <f t="shared" si="38"/>
        <v>款</v>
      </c>
    </row>
    <row r="804" s="160" customFormat="1" ht="36" hidden="1" customHeight="1" spans="1:7">
      <c r="A804" s="438">
        <v>2111401</v>
      </c>
      <c r="B804" s="440" t="s">
        <v>134</v>
      </c>
      <c r="C804" s="205"/>
      <c r="D804" s="205">
        <v>0</v>
      </c>
      <c r="E804" s="439">
        <f t="shared" si="36"/>
        <v>0</v>
      </c>
      <c r="F804" s="258" t="str">
        <f t="shared" si="37"/>
        <v>否</v>
      </c>
      <c r="G804" s="160" t="str">
        <f t="shared" si="38"/>
        <v>项</v>
      </c>
    </row>
    <row r="805" s="160" customFormat="1" ht="36" hidden="1" customHeight="1" spans="1:7">
      <c r="A805" s="438">
        <v>2111402</v>
      </c>
      <c r="B805" s="440" t="s">
        <v>135</v>
      </c>
      <c r="C805" s="205"/>
      <c r="D805" s="205">
        <v>0</v>
      </c>
      <c r="E805" s="439">
        <f t="shared" si="36"/>
        <v>0</v>
      </c>
      <c r="F805" s="258" t="str">
        <f t="shared" si="37"/>
        <v>否</v>
      </c>
      <c r="G805" s="160" t="str">
        <f t="shared" si="38"/>
        <v>项</v>
      </c>
    </row>
    <row r="806" s="160" customFormat="1" ht="36" hidden="1" customHeight="1" spans="1:7">
      <c r="A806" s="438">
        <v>2111403</v>
      </c>
      <c r="B806" s="440" t="s">
        <v>136</v>
      </c>
      <c r="C806" s="205"/>
      <c r="D806" s="205">
        <v>0</v>
      </c>
      <c r="E806" s="439">
        <f t="shared" si="36"/>
        <v>0</v>
      </c>
      <c r="F806" s="258" t="str">
        <f t="shared" si="37"/>
        <v>否</v>
      </c>
      <c r="G806" s="160" t="str">
        <f t="shared" si="38"/>
        <v>项</v>
      </c>
    </row>
    <row r="807" s="160" customFormat="1" ht="36" hidden="1" customHeight="1" spans="1:7">
      <c r="A807" s="438">
        <v>2111406</v>
      </c>
      <c r="B807" s="440" t="s">
        <v>696</v>
      </c>
      <c r="C807" s="205"/>
      <c r="D807" s="205">
        <v>0</v>
      </c>
      <c r="E807" s="439">
        <f t="shared" si="36"/>
        <v>0</v>
      </c>
      <c r="F807" s="258" t="str">
        <f t="shared" si="37"/>
        <v>否</v>
      </c>
      <c r="G807" s="160" t="str">
        <f t="shared" si="38"/>
        <v>项</v>
      </c>
    </row>
    <row r="808" s="162" customFormat="1" ht="36" customHeight="1" spans="1:7">
      <c r="A808" s="438">
        <v>2111407</v>
      </c>
      <c r="B808" s="440" t="s">
        <v>697</v>
      </c>
      <c r="C808" s="205">
        <v>10436</v>
      </c>
      <c r="D808" s="205">
        <v>31006</v>
      </c>
      <c r="E808" s="439">
        <f t="shared" si="36"/>
        <v>1.971</v>
      </c>
      <c r="F808" s="258" t="str">
        <f t="shared" si="37"/>
        <v>是</v>
      </c>
      <c r="G808" s="160" t="str">
        <f t="shared" si="38"/>
        <v>项</v>
      </c>
    </row>
    <row r="809" s="162" customFormat="1" ht="36" customHeight="1" spans="1:7">
      <c r="A809" s="438">
        <v>2111408</v>
      </c>
      <c r="B809" s="440" t="s">
        <v>698</v>
      </c>
      <c r="C809" s="205">
        <v>2029</v>
      </c>
      <c r="D809" s="205">
        <v>0</v>
      </c>
      <c r="E809" s="439">
        <f t="shared" si="36"/>
        <v>-1</v>
      </c>
      <c r="F809" s="258" t="str">
        <f t="shared" si="37"/>
        <v>是</v>
      </c>
      <c r="G809" s="160" t="str">
        <f t="shared" si="38"/>
        <v>项</v>
      </c>
    </row>
    <row r="810" s="160" customFormat="1" ht="36" hidden="1" customHeight="1" spans="1:7">
      <c r="A810" s="438">
        <v>2111411</v>
      </c>
      <c r="B810" s="440" t="s">
        <v>174</v>
      </c>
      <c r="C810" s="205"/>
      <c r="D810" s="205">
        <v>0</v>
      </c>
      <c r="E810" s="439">
        <f t="shared" si="36"/>
        <v>0</v>
      </c>
      <c r="F810" s="258" t="str">
        <f t="shared" si="37"/>
        <v>否</v>
      </c>
      <c r="G810" s="160" t="str">
        <f t="shared" si="38"/>
        <v>项</v>
      </c>
    </row>
    <row r="811" s="160" customFormat="1" ht="36" hidden="1" customHeight="1" spans="1:7">
      <c r="A811" s="438">
        <v>2111413</v>
      </c>
      <c r="B811" s="440" t="s">
        <v>699</v>
      </c>
      <c r="C811" s="205"/>
      <c r="D811" s="205">
        <v>0</v>
      </c>
      <c r="E811" s="439">
        <f t="shared" si="36"/>
        <v>0</v>
      </c>
      <c r="F811" s="258" t="str">
        <f t="shared" si="37"/>
        <v>否</v>
      </c>
      <c r="G811" s="160" t="str">
        <f t="shared" si="38"/>
        <v>项</v>
      </c>
    </row>
    <row r="812" s="160" customFormat="1" ht="36" hidden="1" customHeight="1" spans="1:7">
      <c r="A812" s="438">
        <v>2111450</v>
      </c>
      <c r="B812" s="440" t="s">
        <v>143</v>
      </c>
      <c r="C812" s="205"/>
      <c r="D812" s="205">
        <v>0</v>
      </c>
      <c r="E812" s="439">
        <f t="shared" si="36"/>
        <v>0</v>
      </c>
      <c r="F812" s="258" t="str">
        <f t="shared" si="37"/>
        <v>否</v>
      </c>
      <c r="G812" s="160" t="str">
        <f t="shared" si="38"/>
        <v>项</v>
      </c>
    </row>
    <row r="813" s="160" customFormat="1" ht="36" hidden="1" customHeight="1" spans="1:7">
      <c r="A813" s="438">
        <v>2111499</v>
      </c>
      <c r="B813" s="440" t="s">
        <v>700</v>
      </c>
      <c r="C813" s="205"/>
      <c r="D813" s="205">
        <v>0</v>
      </c>
      <c r="E813" s="439">
        <f t="shared" si="36"/>
        <v>0</v>
      </c>
      <c r="F813" s="258" t="str">
        <f t="shared" si="37"/>
        <v>否</v>
      </c>
      <c r="G813" s="160" t="str">
        <f t="shared" si="38"/>
        <v>项</v>
      </c>
    </row>
    <row r="814" s="162" customFormat="1" ht="36" customHeight="1" spans="1:7">
      <c r="A814" s="438">
        <v>21199</v>
      </c>
      <c r="B814" s="296" t="s">
        <v>701</v>
      </c>
      <c r="C814" s="205">
        <f>C815</f>
        <v>60</v>
      </c>
      <c r="D814" s="205">
        <f>((((D815)+0)+0)+0)+0</f>
        <v>81</v>
      </c>
      <c r="E814" s="439">
        <f t="shared" si="36"/>
        <v>0.35</v>
      </c>
      <c r="F814" s="258" t="str">
        <f t="shared" si="37"/>
        <v>是</v>
      </c>
      <c r="G814" s="160" t="str">
        <f t="shared" si="38"/>
        <v>款</v>
      </c>
    </row>
    <row r="815" s="162" customFormat="1" ht="36" customHeight="1" spans="1:7">
      <c r="A815" s="445">
        <v>2119999</v>
      </c>
      <c r="B815" s="440" t="s">
        <v>701</v>
      </c>
      <c r="C815" s="205">
        <v>60</v>
      </c>
      <c r="D815" s="205">
        <v>81</v>
      </c>
      <c r="E815" s="439">
        <f t="shared" si="36"/>
        <v>0.35</v>
      </c>
      <c r="F815" s="258" t="str">
        <f t="shared" si="37"/>
        <v>是</v>
      </c>
      <c r="G815" s="160" t="str">
        <f t="shared" si="38"/>
        <v>项</v>
      </c>
    </row>
    <row r="816" s="162" customFormat="1" ht="36" customHeight="1" spans="1:7">
      <c r="A816" s="436">
        <v>212</v>
      </c>
      <c r="B816" s="284" t="s">
        <v>65</v>
      </c>
      <c r="C816" s="285">
        <f>SUM(C817,C828,C830,C833,C835,C837)</f>
        <v>78112</v>
      </c>
      <c r="D816" s="285">
        <f>SUM(D817,D828,D830,D833,D835,D837)</f>
        <v>64665</v>
      </c>
      <c r="E816" s="437">
        <f t="shared" si="36"/>
        <v>-0.172</v>
      </c>
      <c r="F816" s="258" t="str">
        <f t="shared" si="37"/>
        <v>是</v>
      </c>
      <c r="G816" s="160" t="str">
        <f t="shared" si="38"/>
        <v>类</v>
      </c>
    </row>
    <row r="817" s="162" customFormat="1" ht="36" customHeight="1" spans="1:7">
      <c r="A817" s="438">
        <v>21201</v>
      </c>
      <c r="B817" s="296" t="s">
        <v>702</v>
      </c>
      <c r="C817" s="205">
        <f>SUM(C818:C827)</f>
        <v>3692</v>
      </c>
      <c r="D817" s="205">
        <f>((((SUM(D818:D827))+0)+0)+0)+0</f>
        <v>2591</v>
      </c>
      <c r="E817" s="439">
        <f t="shared" si="36"/>
        <v>-0.298</v>
      </c>
      <c r="F817" s="258" t="str">
        <f t="shared" si="37"/>
        <v>是</v>
      </c>
      <c r="G817" s="160" t="str">
        <f t="shared" si="38"/>
        <v>款</v>
      </c>
    </row>
    <row r="818" s="162" customFormat="1" ht="36" customHeight="1" spans="1:7">
      <c r="A818" s="438">
        <v>2120101</v>
      </c>
      <c r="B818" s="440" t="s">
        <v>134</v>
      </c>
      <c r="C818" s="205">
        <v>1180</v>
      </c>
      <c r="D818" s="205">
        <v>1092</v>
      </c>
      <c r="E818" s="439">
        <f t="shared" si="36"/>
        <v>-0.075</v>
      </c>
      <c r="F818" s="258" t="str">
        <f t="shared" si="37"/>
        <v>是</v>
      </c>
      <c r="G818" s="160" t="str">
        <f t="shared" si="38"/>
        <v>项</v>
      </c>
    </row>
    <row r="819" s="162" customFormat="1" ht="36" customHeight="1" spans="1:7">
      <c r="A819" s="438">
        <v>2120102</v>
      </c>
      <c r="B819" s="440" t="s">
        <v>135</v>
      </c>
      <c r="C819" s="205"/>
      <c r="D819" s="205">
        <v>280</v>
      </c>
      <c r="E819" s="439">
        <f t="shared" si="36"/>
        <v>0</v>
      </c>
      <c r="F819" s="258" t="str">
        <f t="shared" si="37"/>
        <v>是</v>
      </c>
      <c r="G819" s="160" t="str">
        <f t="shared" si="38"/>
        <v>项</v>
      </c>
    </row>
    <row r="820" s="160" customFormat="1" ht="36" hidden="1" customHeight="1" spans="1:7">
      <c r="A820" s="438">
        <v>2120103</v>
      </c>
      <c r="B820" s="440" t="s">
        <v>136</v>
      </c>
      <c r="C820" s="205"/>
      <c r="D820" s="205">
        <v>0</v>
      </c>
      <c r="E820" s="439">
        <f t="shared" si="36"/>
        <v>0</v>
      </c>
      <c r="F820" s="258" t="str">
        <f t="shared" si="37"/>
        <v>否</v>
      </c>
      <c r="G820" s="160" t="str">
        <f t="shared" si="38"/>
        <v>项</v>
      </c>
    </row>
    <row r="821" s="162" customFormat="1" ht="36" customHeight="1" spans="1:7">
      <c r="A821" s="438">
        <v>2120104</v>
      </c>
      <c r="B821" s="440" t="s">
        <v>703</v>
      </c>
      <c r="C821" s="205">
        <v>635</v>
      </c>
      <c r="D821" s="205">
        <v>0</v>
      </c>
      <c r="E821" s="439">
        <f t="shared" si="36"/>
        <v>-1</v>
      </c>
      <c r="F821" s="258" t="str">
        <f t="shared" si="37"/>
        <v>是</v>
      </c>
      <c r="G821" s="160" t="str">
        <f t="shared" si="38"/>
        <v>项</v>
      </c>
    </row>
    <row r="822" s="160" customFormat="1" ht="36" hidden="1" customHeight="1" spans="1:7">
      <c r="A822" s="438">
        <v>2120105</v>
      </c>
      <c r="B822" s="440" t="s">
        <v>704</v>
      </c>
      <c r="C822" s="205"/>
      <c r="D822" s="205">
        <v>0</v>
      </c>
      <c r="E822" s="439">
        <f t="shared" si="36"/>
        <v>0</v>
      </c>
      <c r="F822" s="258" t="str">
        <f t="shared" si="37"/>
        <v>否</v>
      </c>
      <c r="G822" s="160" t="str">
        <f t="shared" si="38"/>
        <v>项</v>
      </c>
    </row>
    <row r="823" s="160" customFormat="1" ht="36" hidden="1" customHeight="1" spans="1:7">
      <c r="A823" s="438">
        <v>2120106</v>
      </c>
      <c r="B823" s="440" t="s">
        <v>705</v>
      </c>
      <c r="C823" s="205"/>
      <c r="D823" s="205">
        <v>0</v>
      </c>
      <c r="E823" s="439">
        <f t="shared" si="36"/>
        <v>0</v>
      </c>
      <c r="F823" s="258" t="str">
        <f t="shared" si="37"/>
        <v>否</v>
      </c>
      <c r="G823" s="160" t="str">
        <f t="shared" si="38"/>
        <v>项</v>
      </c>
    </row>
    <row r="824" s="160" customFormat="1" ht="36" hidden="1" customHeight="1" spans="1:7">
      <c r="A824" s="438">
        <v>2120107</v>
      </c>
      <c r="B824" s="440" t="s">
        <v>706</v>
      </c>
      <c r="C824" s="205"/>
      <c r="D824" s="205">
        <v>0</v>
      </c>
      <c r="E824" s="439">
        <f t="shared" si="36"/>
        <v>0</v>
      </c>
      <c r="F824" s="258" t="str">
        <f t="shared" si="37"/>
        <v>否</v>
      </c>
      <c r="G824" s="160" t="str">
        <f t="shared" si="38"/>
        <v>项</v>
      </c>
    </row>
    <row r="825" s="160" customFormat="1" ht="36" hidden="1" customHeight="1" spans="1:7">
      <c r="A825" s="438">
        <v>2120109</v>
      </c>
      <c r="B825" s="440" t="s">
        <v>707</v>
      </c>
      <c r="C825" s="205"/>
      <c r="D825" s="205">
        <v>0</v>
      </c>
      <c r="E825" s="439">
        <f t="shared" si="36"/>
        <v>0</v>
      </c>
      <c r="F825" s="258" t="str">
        <f t="shared" si="37"/>
        <v>否</v>
      </c>
      <c r="G825" s="160" t="str">
        <f t="shared" si="38"/>
        <v>项</v>
      </c>
    </row>
    <row r="826" s="160" customFormat="1" ht="36" hidden="1" customHeight="1" spans="1:7">
      <c r="A826" s="438">
        <v>2120110</v>
      </c>
      <c r="B826" s="440" t="s">
        <v>708</v>
      </c>
      <c r="C826" s="205"/>
      <c r="D826" s="205">
        <v>0</v>
      </c>
      <c r="E826" s="439">
        <f t="shared" si="36"/>
        <v>0</v>
      </c>
      <c r="F826" s="258" t="str">
        <f t="shared" si="37"/>
        <v>否</v>
      </c>
      <c r="G826" s="160" t="str">
        <f t="shared" si="38"/>
        <v>项</v>
      </c>
    </row>
    <row r="827" s="162" customFormat="1" ht="36" customHeight="1" spans="1:7">
      <c r="A827" s="438">
        <v>2120199</v>
      </c>
      <c r="B827" s="440" t="s">
        <v>709</v>
      </c>
      <c r="C827" s="205">
        <v>1877</v>
      </c>
      <c r="D827" s="205">
        <v>1219</v>
      </c>
      <c r="E827" s="439">
        <f t="shared" si="36"/>
        <v>-0.351</v>
      </c>
      <c r="F827" s="258" t="str">
        <f t="shared" si="37"/>
        <v>是</v>
      </c>
      <c r="G827" s="160" t="str">
        <f t="shared" si="38"/>
        <v>项</v>
      </c>
    </row>
    <row r="828" s="160" customFormat="1" ht="36" hidden="1" customHeight="1" spans="1:7">
      <c r="A828" s="438">
        <v>21202</v>
      </c>
      <c r="B828" s="296" t="s">
        <v>710</v>
      </c>
      <c r="C828" s="205">
        <f>C829</f>
        <v>0</v>
      </c>
      <c r="D828" s="205">
        <f>((((D829)+0)+0)+0)+0</f>
        <v>0</v>
      </c>
      <c r="E828" s="439">
        <f t="shared" si="36"/>
        <v>0</v>
      </c>
      <c r="F828" s="258" t="str">
        <f t="shared" si="37"/>
        <v>否</v>
      </c>
      <c r="G828" s="160" t="str">
        <f t="shared" si="38"/>
        <v>款</v>
      </c>
    </row>
    <row r="829" s="160" customFormat="1" ht="36" hidden="1" customHeight="1" spans="1:7">
      <c r="A829" s="443">
        <v>2120201</v>
      </c>
      <c r="B829" s="448" t="s">
        <v>710</v>
      </c>
      <c r="C829" s="205"/>
      <c r="D829" s="205">
        <v>0</v>
      </c>
      <c r="E829" s="439">
        <f t="shared" si="36"/>
        <v>0</v>
      </c>
      <c r="F829" s="258" t="str">
        <f t="shared" si="37"/>
        <v>否</v>
      </c>
      <c r="G829" s="160" t="str">
        <f t="shared" si="38"/>
        <v>项</v>
      </c>
    </row>
    <row r="830" s="162" customFormat="1" ht="36" customHeight="1" spans="1:7">
      <c r="A830" s="438">
        <v>21203</v>
      </c>
      <c r="B830" s="296" t="s">
        <v>711</v>
      </c>
      <c r="C830" s="205">
        <f>SUM(C831:C832)</f>
        <v>73318</v>
      </c>
      <c r="D830" s="205">
        <f>((((SUM(D831:D832))+0)+0)+0)+0</f>
        <v>49782</v>
      </c>
      <c r="E830" s="439">
        <f t="shared" si="36"/>
        <v>-0.321</v>
      </c>
      <c r="F830" s="258" t="str">
        <f t="shared" si="37"/>
        <v>是</v>
      </c>
      <c r="G830" s="160" t="str">
        <f t="shared" si="38"/>
        <v>款</v>
      </c>
    </row>
    <row r="831" s="160" customFormat="1" ht="36" hidden="1" customHeight="1" spans="1:7">
      <c r="A831" s="438">
        <v>2120303</v>
      </c>
      <c r="B831" s="440" t="s">
        <v>712</v>
      </c>
      <c r="C831" s="205"/>
      <c r="D831" s="205">
        <v>0</v>
      </c>
      <c r="E831" s="439">
        <f t="shared" si="36"/>
        <v>0</v>
      </c>
      <c r="F831" s="258" t="str">
        <f t="shared" si="37"/>
        <v>否</v>
      </c>
      <c r="G831" s="160" t="str">
        <f t="shared" si="38"/>
        <v>项</v>
      </c>
    </row>
    <row r="832" s="162" customFormat="1" ht="36" customHeight="1" spans="1:7">
      <c r="A832" s="438">
        <v>2120399</v>
      </c>
      <c r="B832" s="440" t="s">
        <v>713</v>
      </c>
      <c r="C832" s="205">
        <v>73318</v>
      </c>
      <c r="D832" s="205">
        <v>49782</v>
      </c>
      <c r="E832" s="439">
        <f t="shared" si="36"/>
        <v>-0.321</v>
      </c>
      <c r="F832" s="258" t="str">
        <f t="shared" si="37"/>
        <v>是</v>
      </c>
      <c r="G832" s="160" t="str">
        <f t="shared" si="38"/>
        <v>项</v>
      </c>
    </row>
    <row r="833" s="162" customFormat="1" ht="36" customHeight="1" spans="1:7">
      <c r="A833" s="438">
        <v>21205</v>
      </c>
      <c r="B833" s="296" t="s">
        <v>714</v>
      </c>
      <c r="C833" s="205">
        <f t="shared" ref="C833:C837" si="39">C834</f>
        <v>530</v>
      </c>
      <c r="D833" s="205">
        <f t="shared" ref="D833:D837" si="40">((((D834)+0)+0)+0)+0</f>
        <v>748</v>
      </c>
      <c r="E833" s="439">
        <f t="shared" si="36"/>
        <v>0.411</v>
      </c>
      <c r="F833" s="258" t="str">
        <f t="shared" si="37"/>
        <v>是</v>
      </c>
      <c r="G833" s="160" t="str">
        <f t="shared" si="38"/>
        <v>款</v>
      </c>
    </row>
    <row r="834" s="162" customFormat="1" ht="36" customHeight="1" spans="1:7">
      <c r="A834" s="443">
        <v>2120501</v>
      </c>
      <c r="B834" s="448" t="s">
        <v>714</v>
      </c>
      <c r="C834" s="205">
        <v>530</v>
      </c>
      <c r="D834" s="205">
        <v>748</v>
      </c>
      <c r="E834" s="439">
        <f t="shared" si="36"/>
        <v>0.411</v>
      </c>
      <c r="F834" s="258" t="str">
        <f t="shared" si="37"/>
        <v>是</v>
      </c>
      <c r="G834" s="160" t="str">
        <f t="shared" si="38"/>
        <v>项</v>
      </c>
    </row>
    <row r="835" s="162" customFormat="1" ht="36" customHeight="1" spans="1:7">
      <c r="A835" s="438">
        <v>21206</v>
      </c>
      <c r="B835" s="296" t="s">
        <v>715</v>
      </c>
      <c r="C835" s="205">
        <f t="shared" si="39"/>
        <v>561</v>
      </c>
      <c r="D835" s="205">
        <f t="shared" si="40"/>
        <v>544</v>
      </c>
      <c r="E835" s="439">
        <f t="shared" si="36"/>
        <v>-0.03</v>
      </c>
      <c r="F835" s="258" t="str">
        <f t="shared" si="37"/>
        <v>是</v>
      </c>
      <c r="G835" s="160" t="str">
        <f t="shared" si="38"/>
        <v>款</v>
      </c>
    </row>
    <row r="836" s="162" customFormat="1" ht="36" customHeight="1" spans="1:7">
      <c r="A836" s="443">
        <v>2120601</v>
      </c>
      <c r="B836" s="448" t="s">
        <v>715</v>
      </c>
      <c r="C836" s="205">
        <v>561</v>
      </c>
      <c r="D836" s="205">
        <v>544</v>
      </c>
      <c r="E836" s="439">
        <f t="shared" ref="E836:E899" si="41">IF(C836&lt;0,"",IFERROR(D836/C836-1,0))</f>
        <v>-0.03</v>
      </c>
      <c r="F836" s="258" t="str">
        <f t="shared" ref="F836:F899" si="42">IF(LEN(A836)=3,"是",IF(B836&lt;&gt;"",IF(SUM(C836:D836)&lt;&gt;0,"是","否"),"是"))</f>
        <v>是</v>
      </c>
      <c r="G836" s="160" t="str">
        <f t="shared" ref="G836:G899" si="43">IF(LEN(A836)=3,"类",IF(LEN(A836)=5,"款","项"))</f>
        <v>项</v>
      </c>
    </row>
    <row r="837" s="162" customFormat="1" ht="36" customHeight="1" spans="1:7">
      <c r="A837" s="438">
        <v>21299</v>
      </c>
      <c r="B837" s="296" t="s">
        <v>716</v>
      </c>
      <c r="C837" s="205">
        <f t="shared" si="39"/>
        <v>11</v>
      </c>
      <c r="D837" s="205">
        <f t="shared" si="40"/>
        <v>11000</v>
      </c>
      <c r="E837" s="439">
        <f t="shared" si="41"/>
        <v>999</v>
      </c>
      <c r="F837" s="258" t="str">
        <f t="shared" si="42"/>
        <v>是</v>
      </c>
      <c r="G837" s="160" t="str">
        <f t="shared" si="43"/>
        <v>款</v>
      </c>
    </row>
    <row r="838" s="162" customFormat="1" ht="36" customHeight="1" spans="1:7">
      <c r="A838" s="443">
        <v>2129999</v>
      </c>
      <c r="B838" s="448" t="s">
        <v>716</v>
      </c>
      <c r="C838" s="205">
        <v>11</v>
      </c>
      <c r="D838" s="205">
        <v>11000</v>
      </c>
      <c r="E838" s="439">
        <f t="shared" si="41"/>
        <v>999</v>
      </c>
      <c r="F838" s="258" t="str">
        <f t="shared" si="42"/>
        <v>是</v>
      </c>
      <c r="G838" s="160" t="str">
        <f t="shared" si="43"/>
        <v>项</v>
      </c>
    </row>
    <row r="839" s="162" customFormat="1" ht="36" customHeight="1" spans="1:7">
      <c r="A839" s="436">
        <v>213</v>
      </c>
      <c r="B839" s="284" t="s">
        <v>67</v>
      </c>
      <c r="C839" s="285">
        <f>SUM(C840,C866,C889,C917,C928,C935,C941,C944)</f>
        <v>178784</v>
      </c>
      <c r="D839" s="285">
        <f>SUM(D840,D866,D889,D917,D928,D935,D941,D944)</f>
        <v>52189</v>
      </c>
      <c r="E839" s="437">
        <f t="shared" si="41"/>
        <v>-0.708</v>
      </c>
      <c r="F839" s="258" t="str">
        <f t="shared" si="42"/>
        <v>是</v>
      </c>
      <c r="G839" s="160" t="str">
        <f t="shared" si="43"/>
        <v>类</v>
      </c>
    </row>
    <row r="840" s="162" customFormat="1" ht="36" customHeight="1" spans="1:7">
      <c r="A840" s="438">
        <v>21301</v>
      </c>
      <c r="B840" s="296" t="s">
        <v>717</v>
      </c>
      <c r="C840" s="205">
        <f>SUM(C841:C865)</f>
        <v>13144</v>
      </c>
      <c r="D840" s="205">
        <f>((((SUM(D841:D865))+0)+0)+0)+0</f>
        <v>18326</v>
      </c>
      <c r="E840" s="439">
        <f t="shared" si="41"/>
        <v>0.394</v>
      </c>
      <c r="F840" s="258" t="str">
        <f t="shared" si="42"/>
        <v>是</v>
      </c>
      <c r="G840" s="160" t="str">
        <f t="shared" si="43"/>
        <v>款</v>
      </c>
    </row>
    <row r="841" s="162" customFormat="1" ht="36" customHeight="1" spans="1:7">
      <c r="A841" s="438">
        <v>2130101</v>
      </c>
      <c r="B841" s="440" t="s">
        <v>134</v>
      </c>
      <c r="C841" s="205">
        <v>1409</v>
      </c>
      <c r="D841" s="205">
        <v>1669</v>
      </c>
      <c r="E841" s="439">
        <f t="shared" si="41"/>
        <v>0.185</v>
      </c>
      <c r="F841" s="258" t="str">
        <f t="shared" si="42"/>
        <v>是</v>
      </c>
      <c r="G841" s="160" t="str">
        <f t="shared" si="43"/>
        <v>项</v>
      </c>
    </row>
    <row r="842" s="162" customFormat="1" ht="36" customHeight="1" spans="1:7">
      <c r="A842" s="438">
        <v>2130102</v>
      </c>
      <c r="B842" s="440" t="s">
        <v>135</v>
      </c>
      <c r="C842" s="205">
        <v>1</v>
      </c>
      <c r="D842" s="205">
        <v>57</v>
      </c>
      <c r="E842" s="439">
        <f t="shared" si="41"/>
        <v>56</v>
      </c>
      <c r="F842" s="258" t="str">
        <f t="shared" si="42"/>
        <v>是</v>
      </c>
      <c r="G842" s="160" t="str">
        <f t="shared" si="43"/>
        <v>项</v>
      </c>
    </row>
    <row r="843" s="160" customFormat="1" ht="36" hidden="1" customHeight="1" spans="1:7">
      <c r="A843" s="438">
        <v>2130103</v>
      </c>
      <c r="B843" s="440" t="s">
        <v>136</v>
      </c>
      <c r="C843" s="205"/>
      <c r="D843" s="205">
        <v>0</v>
      </c>
      <c r="E843" s="439">
        <f t="shared" si="41"/>
        <v>0</v>
      </c>
      <c r="F843" s="258" t="str">
        <f t="shared" si="42"/>
        <v>否</v>
      </c>
      <c r="G843" s="160" t="str">
        <f t="shared" si="43"/>
        <v>项</v>
      </c>
    </row>
    <row r="844" s="162" customFormat="1" ht="36" customHeight="1" spans="1:7">
      <c r="A844" s="438">
        <v>2130104</v>
      </c>
      <c r="B844" s="440" t="s">
        <v>143</v>
      </c>
      <c r="C844" s="205">
        <v>3069</v>
      </c>
      <c r="D844" s="205">
        <v>2883</v>
      </c>
      <c r="E844" s="439">
        <f t="shared" si="41"/>
        <v>-0.061</v>
      </c>
      <c r="F844" s="258" t="str">
        <f t="shared" si="42"/>
        <v>是</v>
      </c>
      <c r="G844" s="160" t="str">
        <f t="shared" si="43"/>
        <v>项</v>
      </c>
    </row>
    <row r="845" s="160" customFormat="1" ht="36" hidden="1" customHeight="1" spans="1:7">
      <c r="A845" s="438">
        <v>2130105</v>
      </c>
      <c r="B845" s="440" t="s">
        <v>718</v>
      </c>
      <c r="C845" s="205"/>
      <c r="D845" s="205">
        <v>0</v>
      </c>
      <c r="E845" s="439">
        <f t="shared" si="41"/>
        <v>0</v>
      </c>
      <c r="F845" s="258" t="str">
        <f t="shared" si="42"/>
        <v>否</v>
      </c>
      <c r="G845" s="160" t="str">
        <f t="shared" si="43"/>
        <v>项</v>
      </c>
    </row>
    <row r="846" s="162" customFormat="1" ht="36" customHeight="1" spans="1:7">
      <c r="A846" s="438">
        <v>2130106</v>
      </c>
      <c r="B846" s="440" t="s">
        <v>719</v>
      </c>
      <c r="C846" s="205">
        <v>3961</v>
      </c>
      <c r="D846" s="205">
        <v>2003</v>
      </c>
      <c r="E846" s="439">
        <f t="shared" si="41"/>
        <v>-0.494</v>
      </c>
      <c r="F846" s="258" t="str">
        <f t="shared" si="42"/>
        <v>是</v>
      </c>
      <c r="G846" s="160" t="str">
        <f t="shared" si="43"/>
        <v>项</v>
      </c>
    </row>
    <row r="847" s="162" customFormat="1" ht="36" customHeight="1" spans="1:7">
      <c r="A847" s="438">
        <v>2130108</v>
      </c>
      <c r="B847" s="440" t="s">
        <v>720</v>
      </c>
      <c r="C847" s="205">
        <v>3443</v>
      </c>
      <c r="D847" s="205">
        <v>4847</v>
      </c>
      <c r="E847" s="439">
        <f t="shared" si="41"/>
        <v>0.408</v>
      </c>
      <c r="F847" s="258" t="str">
        <f t="shared" si="42"/>
        <v>是</v>
      </c>
      <c r="G847" s="160" t="str">
        <f t="shared" si="43"/>
        <v>项</v>
      </c>
    </row>
    <row r="848" s="162" customFormat="1" ht="36" customHeight="1" spans="1:7">
      <c r="A848" s="438">
        <v>2130109</v>
      </c>
      <c r="B848" s="440" t="s">
        <v>721</v>
      </c>
      <c r="C848" s="205">
        <v>10</v>
      </c>
      <c r="D848" s="205">
        <v>13</v>
      </c>
      <c r="E848" s="439">
        <f t="shared" si="41"/>
        <v>0.3</v>
      </c>
      <c r="F848" s="258" t="str">
        <f t="shared" si="42"/>
        <v>是</v>
      </c>
      <c r="G848" s="160" t="str">
        <f t="shared" si="43"/>
        <v>项</v>
      </c>
    </row>
    <row r="849" s="160" customFormat="1" ht="36" hidden="1" customHeight="1" spans="1:7">
      <c r="A849" s="438">
        <v>2130110</v>
      </c>
      <c r="B849" s="440" t="s">
        <v>722</v>
      </c>
      <c r="C849" s="205"/>
      <c r="D849" s="205">
        <v>0</v>
      </c>
      <c r="E849" s="439">
        <f t="shared" si="41"/>
        <v>0</v>
      </c>
      <c r="F849" s="258" t="str">
        <f t="shared" si="42"/>
        <v>否</v>
      </c>
      <c r="G849" s="160" t="str">
        <f t="shared" si="43"/>
        <v>项</v>
      </c>
    </row>
    <row r="850" s="162" customFormat="1" ht="36" customHeight="1" spans="1:7">
      <c r="A850" s="438">
        <v>2130111</v>
      </c>
      <c r="B850" s="440" t="s">
        <v>723</v>
      </c>
      <c r="C850" s="205">
        <v>9</v>
      </c>
      <c r="D850" s="205">
        <v>6</v>
      </c>
      <c r="E850" s="439">
        <f t="shared" si="41"/>
        <v>-0.333</v>
      </c>
      <c r="F850" s="258" t="str">
        <f t="shared" si="42"/>
        <v>是</v>
      </c>
      <c r="G850" s="160" t="str">
        <f t="shared" si="43"/>
        <v>项</v>
      </c>
    </row>
    <row r="851" s="160" customFormat="1" ht="36" hidden="1" customHeight="1" spans="1:7">
      <c r="A851" s="438">
        <v>2130112</v>
      </c>
      <c r="B851" s="440" t="s">
        <v>724</v>
      </c>
      <c r="C851" s="205"/>
      <c r="D851" s="205">
        <v>0</v>
      </c>
      <c r="E851" s="439">
        <f t="shared" si="41"/>
        <v>0</v>
      </c>
      <c r="F851" s="258" t="str">
        <f t="shared" si="42"/>
        <v>否</v>
      </c>
      <c r="G851" s="160" t="str">
        <f t="shared" si="43"/>
        <v>项</v>
      </c>
    </row>
    <row r="852" s="160" customFormat="1" ht="36" hidden="1" customHeight="1" spans="1:7">
      <c r="A852" s="438">
        <v>2130114</v>
      </c>
      <c r="B852" s="440" t="s">
        <v>725</v>
      </c>
      <c r="C852" s="205"/>
      <c r="D852" s="205">
        <v>0</v>
      </c>
      <c r="E852" s="439">
        <f t="shared" si="41"/>
        <v>0</v>
      </c>
      <c r="F852" s="258" t="str">
        <f t="shared" si="42"/>
        <v>否</v>
      </c>
      <c r="G852" s="160" t="str">
        <f t="shared" si="43"/>
        <v>项</v>
      </c>
    </row>
    <row r="853" s="162" customFormat="1" ht="36" customHeight="1" spans="1:7">
      <c r="A853" s="438">
        <v>2130119</v>
      </c>
      <c r="B853" s="440" t="s">
        <v>726</v>
      </c>
      <c r="C853" s="205">
        <v>145</v>
      </c>
      <c r="D853" s="205">
        <v>0</v>
      </c>
      <c r="E853" s="439">
        <f t="shared" si="41"/>
        <v>-1</v>
      </c>
      <c r="F853" s="258" t="str">
        <f t="shared" si="42"/>
        <v>是</v>
      </c>
      <c r="G853" s="160" t="str">
        <f t="shared" si="43"/>
        <v>项</v>
      </c>
    </row>
    <row r="854" s="160" customFormat="1" ht="36" hidden="1" customHeight="1" spans="1:7">
      <c r="A854" s="438">
        <v>2130120</v>
      </c>
      <c r="B854" s="440" t="s">
        <v>727</v>
      </c>
      <c r="C854" s="205"/>
      <c r="D854" s="205">
        <v>0</v>
      </c>
      <c r="E854" s="439">
        <f t="shared" si="41"/>
        <v>0</v>
      </c>
      <c r="F854" s="258" t="str">
        <f t="shared" si="42"/>
        <v>否</v>
      </c>
      <c r="G854" s="160" t="str">
        <f t="shared" si="43"/>
        <v>项</v>
      </c>
    </row>
    <row r="855" s="160" customFormat="1" ht="36" hidden="1" customHeight="1" spans="1:7">
      <c r="A855" s="438">
        <v>2130121</v>
      </c>
      <c r="B855" s="440" t="s">
        <v>728</v>
      </c>
      <c r="C855" s="205"/>
      <c r="D855" s="205">
        <v>0</v>
      </c>
      <c r="E855" s="439">
        <f t="shared" si="41"/>
        <v>0</v>
      </c>
      <c r="F855" s="258" t="str">
        <f t="shared" si="42"/>
        <v>否</v>
      </c>
      <c r="G855" s="160" t="str">
        <f t="shared" si="43"/>
        <v>项</v>
      </c>
    </row>
    <row r="856" s="162" customFormat="1" ht="36" customHeight="1" spans="1:7">
      <c r="A856" s="438">
        <v>2130122</v>
      </c>
      <c r="B856" s="440" t="s">
        <v>729</v>
      </c>
      <c r="C856" s="205">
        <v>263</v>
      </c>
      <c r="D856" s="205">
        <v>3894</v>
      </c>
      <c r="E856" s="439">
        <f t="shared" si="41"/>
        <v>13.806</v>
      </c>
      <c r="F856" s="258" t="str">
        <f t="shared" si="42"/>
        <v>是</v>
      </c>
      <c r="G856" s="160" t="str">
        <f t="shared" si="43"/>
        <v>项</v>
      </c>
    </row>
    <row r="857" s="160" customFormat="1" ht="36" hidden="1" customHeight="1" spans="1:7">
      <c r="A857" s="438">
        <v>2130124</v>
      </c>
      <c r="B857" s="440" t="s">
        <v>730</v>
      </c>
      <c r="C857" s="205"/>
      <c r="D857" s="205">
        <v>0</v>
      </c>
      <c r="E857" s="439">
        <f t="shared" si="41"/>
        <v>0</v>
      </c>
      <c r="F857" s="258" t="str">
        <f t="shared" si="42"/>
        <v>否</v>
      </c>
      <c r="G857" s="160" t="str">
        <f t="shared" si="43"/>
        <v>项</v>
      </c>
    </row>
    <row r="858" s="160" customFormat="1" ht="36" hidden="1" customHeight="1" spans="1:7">
      <c r="A858" s="438">
        <v>2130125</v>
      </c>
      <c r="B858" s="440" t="s">
        <v>731</v>
      </c>
      <c r="C858" s="205"/>
      <c r="D858" s="205">
        <v>0</v>
      </c>
      <c r="E858" s="439">
        <f t="shared" si="41"/>
        <v>0</v>
      </c>
      <c r="F858" s="258" t="str">
        <f t="shared" si="42"/>
        <v>否</v>
      </c>
      <c r="G858" s="160" t="str">
        <f t="shared" si="43"/>
        <v>项</v>
      </c>
    </row>
    <row r="859" s="162" customFormat="1" ht="36" customHeight="1" spans="1:7">
      <c r="A859" s="438">
        <v>2130126</v>
      </c>
      <c r="B859" s="440" t="s">
        <v>732</v>
      </c>
      <c r="C859" s="205">
        <v>767</v>
      </c>
      <c r="D859" s="205">
        <v>2898</v>
      </c>
      <c r="E859" s="439">
        <f t="shared" si="41"/>
        <v>2.778</v>
      </c>
      <c r="F859" s="258" t="str">
        <f t="shared" si="42"/>
        <v>是</v>
      </c>
      <c r="G859" s="160" t="str">
        <f t="shared" si="43"/>
        <v>项</v>
      </c>
    </row>
    <row r="860" s="160" customFormat="1" ht="36" hidden="1" customHeight="1" spans="1:7">
      <c r="A860" s="438">
        <v>2130135</v>
      </c>
      <c r="B860" s="440" t="s">
        <v>733</v>
      </c>
      <c r="C860" s="205"/>
      <c r="D860" s="205">
        <v>0</v>
      </c>
      <c r="E860" s="439">
        <f t="shared" si="41"/>
        <v>0</v>
      </c>
      <c r="F860" s="258" t="str">
        <f t="shared" si="42"/>
        <v>否</v>
      </c>
      <c r="G860" s="160" t="str">
        <f t="shared" si="43"/>
        <v>项</v>
      </c>
    </row>
    <row r="861" s="160" customFormat="1" ht="36" hidden="1" customHeight="1" spans="1:7">
      <c r="A861" s="438">
        <v>2130142</v>
      </c>
      <c r="B861" s="440" t="s">
        <v>734</v>
      </c>
      <c r="C861" s="205"/>
      <c r="D861" s="205">
        <v>0</v>
      </c>
      <c r="E861" s="439">
        <f t="shared" si="41"/>
        <v>0</v>
      </c>
      <c r="F861" s="258" t="str">
        <f t="shared" si="42"/>
        <v>否</v>
      </c>
      <c r="G861" s="160" t="str">
        <f t="shared" si="43"/>
        <v>项</v>
      </c>
    </row>
    <row r="862" s="162" customFormat="1" ht="36" customHeight="1" spans="1:7">
      <c r="A862" s="438">
        <v>2130148</v>
      </c>
      <c r="B862" s="440" t="s">
        <v>735</v>
      </c>
      <c r="C862" s="205">
        <v>20</v>
      </c>
      <c r="D862" s="205">
        <v>20</v>
      </c>
      <c r="E862" s="439">
        <f t="shared" si="41"/>
        <v>0</v>
      </c>
      <c r="F862" s="258" t="str">
        <f t="shared" si="42"/>
        <v>是</v>
      </c>
      <c r="G862" s="160" t="str">
        <f t="shared" si="43"/>
        <v>项</v>
      </c>
    </row>
    <row r="863" s="160" customFormat="1" ht="36" hidden="1" customHeight="1" spans="1:7">
      <c r="A863" s="438">
        <v>2130152</v>
      </c>
      <c r="B863" s="440" t="s">
        <v>736</v>
      </c>
      <c r="C863" s="205"/>
      <c r="D863" s="205">
        <v>0</v>
      </c>
      <c r="E863" s="439">
        <f t="shared" si="41"/>
        <v>0</v>
      </c>
      <c r="F863" s="258" t="str">
        <f t="shared" si="42"/>
        <v>否</v>
      </c>
      <c r="G863" s="160" t="str">
        <f t="shared" si="43"/>
        <v>项</v>
      </c>
    </row>
    <row r="864" s="162" customFormat="1" ht="36" customHeight="1" spans="1:7">
      <c r="A864" s="438">
        <v>2130153</v>
      </c>
      <c r="B864" s="440" t="s">
        <v>737</v>
      </c>
      <c r="C864" s="205">
        <v>47</v>
      </c>
      <c r="D864" s="205">
        <v>36</v>
      </c>
      <c r="E864" s="439">
        <f t="shared" si="41"/>
        <v>-0.234</v>
      </c>
      <c r="F864" s="258" t="str">
        <f t="shared" si="42"/>
        <v>是</v>
      </c>
      <c r="G864" s="160" t="str">
        <f t="shared" si="43"/>
        <v>项</v>
      </c>
    </row>
    <row r="865" s="160" customFormat="1" ht="36" hidden="1" customHeight="1" spans="1:7">
      <c r="A865" s="438">
        <v>2130199</v>
      </c>
      <c r="B865" s="440" t="s">
        <v>738</v>
      </c>
      <c r="C865" s="205"/>
      <c r="D865" s="205">
        <v>0</v>
      </c>
      <c r="E865" s="439">
        <f t="shared" si="41"/>
        <v>0</v>
      </c>
      <c r="F865" s="258" t="str">
        <f t="shared" si="42"/>
        <v>否</v>
      </c>
      <c r="G865" s="160" t="str">
        <f t="shared" si="43"/>
        <v>项</v>
      </c>
    </row>
    <row r="866" s="162" customFormat="1" ht="36" customHeight="1" spans="1:7">
      <c r="A866" s="438">
        <v>21302</v>
      </c>
      <c r="B866" s="296" t="s">
        <v>739</v>
      </c>
      <c r="C866" s="205">
        <f>SUM(C867:C888)</f>
        <v>52064</v>
      </c>
      <c r="D866" s="205">
        <f>((((SUM(D867:D888))+0)+0)+0)+0</f>
        <v>5306</v>
      </c>
      <c r="E866" s="439">
        <f t="shared" si="41"/>
        <v>-0.898</v>
      </c>
      <c r="F866" s="258" t="str">
        <f t="shared" si="42"/>
        <v>是</v>
      </c>
      <c r="G866" s="160" t="str">
        <f t="shared" si="43"/>
        <v>款</v>
      </c>
    </row>
    <row r="867" s="162" customFormat="1" ht="36" customHeight="1" spans="1:7">
      <c r="A867" s="438">
        <v>2130201</v>
      </c>
      <c r="B867" s="440" t="s">
        <v>134</v>
      </c>
      <c r="C867" s="205">
        <v>691</v>
      </c>
      <c r="D867" s="205">
        <v>651</v>
      </c>
      <c r="E867" s="439">
        <f t="shared" si="41"/>
        <v>-0.058</v>
      </c>
      <c r="F867" s="258" t="str">
        <f t="shared" si="42"/>
        <v>是</v>
      </c>
      <c r="G867" s="160" t="str">
        <f t="shared" si="43"/>
        <v>项</v>
      </c>
    </row>
    <row r="868" s="160" customFormat="1" ht="36" hidden="1" customHeight="1" spans="1:7">
      <c r="A868" s="438">
        <v>2130202</v>
      </c>
      <c r="B868" s="440" t="s">
        <v>135</v>
      </c>
      <c r="C868" s="205"/>
      <c r="D868" s="205">
        <v>0</v>
      </c>
      <c r="E868" s="439">
        <f t="shared" si="41"/>
        <v>0</v>
      </c>
      <c r="F868" s="258" t="str">
        <f t="shared" si="42"/>
        <v>否</v>
      </c>
      <c r="G868" s="160" t="str">
        <f t="shared" si="43"/>
        <v>项</v>
      </c>
    </row>
    <row r="869" s="160" customFormat="1" ht="36" hidden="1" customHeight="1" spans="1:7">
      <c r="A869" s="438">
        <v>2130203</v>
      </c>
      <c r="B869" s="440" t="s">
        <v>136</v>
      </c>
      <c r="C869" s="205"/>
      <c r="D869" s="205">
        <v>0</v>
      </c>
      <c r="E869" s="439">
        <f t="shared" si="41"/>
        <v>0</v>
      </c>
      <c r="F869" s="258" t="str">
        <f t="shared" si="42"/>
        <v>否</v>
      </c>
      <c r="G869" s="160" t="str">
        <f t="shared" si="43"/>
        <v>项</v>
      </c>
    </row>
    <row r="870" s="162" customFormat="1" ht="36" customHeight="1" spans="1:7">
      <c r="A870" s="438">
        <v>2130204</v>
      </c>
      <c r="B870" s="440" t="s">
        <v>740</v>
      </c>
      <c r="C870" s="205">
        <v>2788</v>
      </c>
      <c r="D870" s="205">
        <v>2714</v>
      </c>
      <c r="E870" s="439">
        <f t="shared" si="41"/>
        <v>-0.027</v>
      </c>
      <c r="F870" s="258" t="str">
        <f t="shared" si="42"/>
        <v>是</v>
      </c>
      <c r="G870" s="160" t="str">
        <f t="shared" si="43"/>
        <v>项</v>
      </c>
    </row>
    <row r="871" s="162" customFormat="1" ht="36" customHeight="1" spans="1:7">
      <c r="A871" s="438">
        <v>2130205</v>
      </c>
      <c r="B871" s="440" t="s">
        <v>741</v>
      </c>
      <c r="C871" s="205">
        <v>514</v>
      </c>
      <c r="D871" s="205">
        <v>60</v>
      </c>
      <c r="E871" s="439">
        <f t="shared" si="41"/>
        <v>-0.883</v>
      </c>
      <c r="F871" s="258" t="str">
        <f t="shared" si="42"/>
        <v>是</v>
      </c>
      <c r="G871" s="160" t="str">
        <f t="shared" si="43"/>
        <v>项</v>
      </c>
    </row>
    <row r="872" s="162" customFormat="1" ht="36" customHeight="1" spans="1:7">
      <c r="A872" s="438">
        <v>2130206</v>
      </c>
      <c r="B872" s="440" t="s">
        <v>742</v>
      </c>
      <c r="C872" s="205">
        <v>71</v>
      </c>
      <c r="D872" s="205">
        <v>70</v>
      </c>
      <c r="E872" s="439">
        <f t="shared" si="41"/>
        <v>-0.014</v>
      </c>
      <c r="F872" s="258" t="str">
        <f t="shared" si="42"/>
        <v>是</v>
      </c>
      <c r="G872" s="160" t="str">
        <f t="shared" si="43"/>
        <v>项</v>
      </c>
    </row>
    <row r="873" s="162" customFormat="1" ht="36" customHeight="1" spans="1:7">
      <c r="A873" s="438">
        <v>2130207</v>
      </c>
      <c r="B873" s="440" t="s">
        <v>743</v>
      </c>
      <c r="C873" s="205">
        <v>23</v>
      </c>
      <c r="D873" s="205">
        <v>53</v>
      </c>
      <c r="E873" s="439">
        <f t="shared" si="41"/>
        <v>1.304</v>
      </c>
      <c r="F873" s="258" t="str">
        <f t="shared" si="42"/>
        <v>是</v>
      </c>
      <c r="G873" s="160" t="str">
        <f t="shared" si="43"/>
        <v>项</v>
      </c>
    </row>
    <row r="874" s="162" customFormat="1" ht="36" customHeight="1" spans="1:7">
      <c r="A874" s="438">
        <v>2130209</v>
      </c>
      <c r="B874" s="440" t="s">
        <v>744</v>
      </c>
      <c r="C874" s="205">
        <v>1028</v>
      </c>
      <c r="D874" s="205">
        <v>146</v>
      </c>
      <c r="E874" s="439">
        <f t="shared" si="41"/>
        <v>-0.858</v>
      </c>
      <c r="F874" s="258" t="str">
        <f t="shared" si="42"/>
        <v>是</v>
      </c>
      <c r="G874" s="160" t="str">
        <f t="shared" si="43"/>
        <v>项</v>
      </c>
    </row>
    <row r="875" s="160" customFormat="1" ht="36" hidden="1" customHeight="1" spans="1:7">
      <c r="A875" s="438">
        <v>2130211</v>
      </c>
      <c r="B875" s="440" t="s">
        <v>745</v>
      </c>
      <c r="C875" s="205"/>
      <c r="D875" s="205">
        <v>0</v>
      </c>
      <c r="E875" s="439">
        <f t="shared" si="41"/>
        <v>0</v>
      </c>
      <c r="F875" s="258" t="str">
        <f t="shared" si="42"/>
        <v>否</v>
      </c>
      <c r="G875" s="160" t="str">
        <f t="shared" si="43"/>
        <v>项</v>
      </c>
    </row>
    <row r="876" s="160" customFormat="1" ht="36" hidden="1" customHeight="1" spans="1:7">
      <c r="A876" s="438">
        <v>2130212</v>
      </c>
      <c r="B876" s="440" t="s">
        <v>746</v>
      </c>
      <c r="C876" s="205"/>
      <c r="D876" s="205">
        <v>0</v>
      </c>
      <c r="E876" s="439">
        <f t="shared" si="41"/>
        <v>0</v>
      </c>
      <c r="F876" s="258" t="str">
        <f t="shared" si="42"/>
        <v>否</v>
      </c>
      <c r="G876" s="160" t="str">
        <f t="shared" si="43"/>
        <v>项</v>
      </c>
    </row>
    <row r="877" s="160" customFormat="1" ht="36" hidden="1" customHeight="1" spans="1:7">
      <c r="A877" s="438">
        <v>2130213</v>
      </c>
      <c r="B877" s="440" t="s">
        <v>747</v>
      </c>
      <c r="C877" s="205"/>
      <c r="D877" s="205">
        <v>0</v>
      </c>
      <c r="E877" s="439">
        <f t="shared" si="41"/>
        <v>0</v>
      </c>
      <c r="F877" s="258" t="str">
        <f t="shared" si="42"/>
        <v>否</v>
      </c>
      <c r="G877" s="160" t="str">
        <f t="shared" si="43"/>
        <v>项</v>
      </c>
    </row>
    <row r="878" s="160" customFormat="1" ht="36" hidden="1" customHeight="1" spans="1:7">
      <c r="A878" s="438">
        <v>2130217</v>
      </c>
      <c r="B878" s="440" t="s">
        <v>748</v>
      </c>
      <c r="C878" s="205"/>
      <c r="D878" s="205">
        <v>0</v>
      </c>
      <c r="E878" s="439">
        <f t="shared" si="41"/>
        <v>0</v>
      </c>
      <c r="F878" s="258" t="str">
        <f t="shared" si="42"/>
        <v>否</v>
      </c>
      <c r="G878" s="160" t="str">
        <f t="shared" si="43"/>
        <v>项</v>
      </c>
    </row>
    <row r="879" s="160" customFormat="1" ht="36" hidden="1" customHeight="1" spans="1:7">
      <c r="A879" s="438">
        <v>2130220</v>
      </c>
      <c r="B879" s="440" t="s">
        <v>269</v>
      </c>
      <c r="C879" s="205"/>
      <c r="D879" s="205">
        <v>0</v>
      </c>
      <c r="E879" s="439">
        <f t="shared" si="41"/>
        <v>0</v>
      </c>
      <c r="F879" s="258" t="str">
        <f t="shared" si="42"/>
        <v>否</v>
      </c>
      <c r="G879" s="160" t="str">
        <f t="shared" si="43"/>
        <v>项</v>
      </c>
    </row>
    <row r="880" s="160" customFormat="1" ht="36" hidden="1" customHeight="1" spans="1:7">
      <c r="A880" s="438">
        <v>2130221</v>
      </c>
      <c r="B880" s="440" t="s">
        <v>749</v>
      </c>
      <c r="C880" s="205"/>
      <c r="D880" s="205">
        <v>0</v>
      </c>
      <c r="E880" s="439">
        <f t="shared" si="41"/>
        <v>0</v>
      </c>
      <c r="F880" s="258" t="str">
        <f t="shared" si="42"/>
        <v>否</v>
      </c>
      <c r="G880" s="160" t="str">
        <f t="shared" si="43"/>
        <v>项</v>
      </c>
    </row>
    <row r="881" s="160" customFormat="1" ht="36" hidden="1" customHeight="1" spans="1:7">
      <c r="A881" s="438">
        <v>2130223</v>
      </c>
      <c r="B881" s="440" t="s">
        <v>750</v>
      </c>
      <c r="C881" s="205"/>
      <c r="D881" s="205">
        <v>0</v>
      </c>
      <c r="E881" s="439">
        <f t="shared" si="41"/>
        <v>0</v>
      </c>
      <c r="F881" s="258" t="str">
        <f t="shared" si="42"/>
        <v>否</v>
      </c>
      <c r="G881" s="160" t="str">
        <f t="shared" si="43"/>
        <v>项</v>
      </c>
    </row>
    <row r="882" s="160" customFormat="1" ht="36" hidden="1" customHeight="1" spans="1:7">
      <c r="A882" s="438">
        <v>2130226</v>
      </c>
      <c r="B882" s="440" t="s">
        <v>751</v>
      </c>
      <c r="C882" s="205"/>
      <c r="D882" s="205">
        <v>0</v>
      </c>
      <c r="E882" s="439">
        <f t="shared" si="41"/>
        <v>0</v>
      </c>
      <c r="F882" s="258" t="str">
        <f t="shared" si="42"/>
        <v>否</v>
      </c>
      <c r="G882" s="160" t="str">
        <f t="shared" si="43"/>
        <v>项</v>
      </c>
    </row>
    <row r="883" s="160" customFormat="1" ht="36" hidden="1" customHeight="1" spans="1:7">
      <c r="A883" s="438">
        <v>2130227</v>
      </c>
      <c r="B883" s="440" t="s">
        <v>752</v>
      </c>
      <c r="C883" s="205"/>
      <c r="D883" s="205">
        <v>0</v>
      </c>
      <c r="E883" s="439">
        <f t="shared" si="41"/>
        <v>0</v>
      </c>
      <c r="F883" s="258" t="str">
        <f t="shared" si="42"/>
        <v>否</v>
      </c>
      <c r="G883" s="160" t="str">
        <f t="shared" si="43"/>
        <v>项</v>
      </c>
    </row>
    <row r="884" s="162" customFormat="1" ht="36" customHeight="1" spans="1:7">
      <c r="A884" s="438">
        <v>2130234</v>
      </c>
      <c r="B884" s="440" t="s">
        <v>753</v>
      </c>
      <c r="C884" s="205">
        <v>45707</v>
      </c>
      <c r="D884" s="205">
        <v>441</v>
      </c>
      <c r="E884" s="439">
        <f t="shared" si="41"/>
        <v>-0.99</v>
      </c>
      <c r="F884" s="258" t="str">
        <f t="shared" si="42"/>
        <v>是</v>
      </c>
      <c r="G884" s="160" t="str">
        <f t="shared" si="43"/>
        <v>项</v>
      </c>
    </row>
    <row r="885" s="160" customFormat="1" ht="36" hidden="1" customHeight="1" spans="1:7">
      <c r="A885" s="438">
        <v>2130236</v>
      </c>
      <c r="B885" s="440" t="s">
        <v>754</v>
      </c>
      <c r="C885" s="205"/>
      <c r="D885" s="205">
        <v>0</v>
      </c>
      <c r="E885" s="439">
        <f t="shared" si="41"/>
        <v>0</v>
      </c>
      <c r="F885" s="258" t="str">
        <f t="shared" si="42"/>
        <v>否</v>
      </c>
      <c r="G885" s="160" t="str">
        <f t="shared" si="43"/>
        <v>项</v>
      </c>
    </row>
    <row r="886" s="160" customFormat="1" ht="36" hidden="1" customHeight="1" spans="1:7">
      <c r="A886" s="438">
        <v>2130237</v>
      </c>
      <c r="B886" s="440" t="s">
        <v>724</v>
      </c>
      <c r="C886" s="205"/>
      <c r="D886" s="205">
        <v>0</v>
      </c>
      <c r="E886" s="439">
        <f t="shared" si="41"/>
        <v>0</v>
      </c>
      <c r="F886" s="258" t="str">
        <f t="shared" si="42"/>
        <v>否</v>
      </c>
      <c r="G886" s="160" t="str">
        <f t="shared" si="43"/>
        <v>项</v>
      </c>
    </row>
    <row r="887" s="162" customFormat="1" ht="36" customHeight="1" spans="1:7">
      <c r="A887" s="438">
        <v>2130238</v>
      </c>
      <c r="B887" s="440" t="s">
        <v>755</v>
      </c>
      <c r="C887" s="205">
        <v>6</v>
      </c>
      <c r="D887" s="205">
        <v>14</v>
      </c>
      <c r="E887" s="439">
        <f t="shared" si="41"/>
        <v>1.333</v>
      </c>
      <c r="F887" s="258" t="str">
        <f t="shared" si="42"/>
        <v>是</v>
      </c>
      <c r="G887" s="160" t="str">
        <f t="shared" si="43"/>
        <v>项</v>
      </c>
    </row>
    <row r="888" s="162" customFormat="1" ht="36" customHeight="1" spans="1:7">
      <c r="A888" s="438">
        <v>2130299</v>
      </c>
      <c r="B888" s="440" t="s">
        <v>756</v>
      </c>
      <c r="C888" s="205">
        <v>1236</v>
      </c>
      <c r="D888" s="205">
        <v>1157</v>
      </c>
      <c r="E888" s="439">
        <f t="shared" si="41"/>
        <v>-0.064</v>
      </c>
      <c r="F888" s="258" t="str">
        <f t="shared" si="42"/>
        <v>是</v>
      </c>
      <c r="G888" s="160" t="str">
        <f t="shared" si="43"/>
        <v>项</v>
      </c>
    </row>
    <row r="889" s="162" customFormat="1" ht="36" customHeight="1" spans="1:7">
      <c r="A889" s="438">
        <v>21303</v>
      </c>
      <c r="B889" s="296" t="s">
        <v>757</v>
      </c>
      <c r="C889" s="205">
        <f>SUM(C890:C916)</f>
        <v>100049</v>
      </c>
      <c r="D889" s="205">
        <f>((((SUM(D890:D916))+0)+0)+0)+0</f>
        <v>7407</v>
      </c>
      <c r="E889" s="439">
        <f t="shared" si="41"/>
        <v>-0.926</v>
      </c>
      <c r="F889" s="258" t="str">
        <f t="shared" si="42"/>
        <v>是</v>
      </c>
      <c r="G889" s="160" t="str">
        <f t="shared" si="43"/>
        <v>款</v>
      </c>
    </row>
    <row r="890" s="162" customFormat="1" ht="36" customHeight="1" spans="1:7">
      <c r="A890" s="438">
        <v>2130301</v>
      </c>
      <c r="B890" s="440" t="s">
        <v>134</v>
      </c>
      <c r="C890" s="205">
        <v>892</v>
      </c>
      <c r="D890" s="205">
        <v>794</v>
      </c>
      <c r="E890" s="439">
        <f t="shared" si="41"/>
        <v>-0.11</v>
      </c>
      <c r="F890" s="258" t="str">
        <f t="shared" si="42"/>
        <v>是</v>
      </c>
      <c r="G890" s="160" t="str">
        <f t="shared" si="43"/>
        <v>项</v>
      </c>
    </row>
    <row r="891" s="162" customFormat="1" ht="36" customHeight="1" spans="1:7">
      <c r="A891" s="438">
        <v>2130302</v>
      </c>
      <c r="B891" s="440" t="s">
        <v>135</v>
      </c>
      <c r="C891" s="205">
        <v>60</v>
      </c>
      <c r="D891" s="205">
        <v>43</v>
      </c>
      <c r="E891" s="439">
        <f t="shared" si="41"/>
        <v>-0.283</v>
      </c>
      <c r="F891" s="258" t="str">
        <f t="shared" si="42"/>
        <v>是</v>
      </c>
      <c r="G891" s="160" t="str">
        <f t="shared" si="43"/>
        <v>项</v>
      </c>
    </row>
    <row r="892" s="160" customFormat="1" ht="36" hidden="1" customHeight="1" spans="1:7">
      <c r="A892" s="438">
        <v>2130303</v>
      </c>
      <c r="B892" s="440" t="s">
        <v>136</v>
      </c>
      <c r="C892" s="205"/>
      <c r="D892" s="205">
        <v>0</v>
      </c>
      <c r="E892" s="439">
        <f t="shared" si="41"/>
        <v>0</v>
      </c>
      <c r="F892" s="258" t="str">
        <f t="shared" si="42"/>
        <v>否</v>
      </c>
      <c r="G892" s="160" t="str">
        <f t="shared" si="43"/>
        <v>项</v>
      </c>
    </row>
    <row r="893" s="162" customFormat="1" ht="36" customHeight="1" spans="1:7">
      <c r="A893" s="438">
        <v>2130304</v>
      </c>
      <c r="B893" s="440" t="s">
        <v>758</v>
      </c>
      <c r="C893" s="205">
        <v>2551</v>
      </c>
      <c r="D893" s="205">
        <v>2452</v>
      </c>
      <c r="E893" s="439">
        <f t="shared" si="41"/>
        <v>-0.039</v>
      </c>
      <c r="F893" s="258" t="str">
        <f t="shared" si="42"/>
        <v>是</v>
      </c>
      <c r="G893" s="160" t="str">
        <f t="shared" si="43"/>
        <v>项</v>
      </c>
    </row>
    <row r="894" s="162" customFormat="1" ht="36" customHeight="1" spans="1:7">
      <c r="A894" s="438">
        <v>2130305</v>
      </c>
      <c r="B894" s="440" t="s">
        <v>759</v>
      </c>
      <c r="C894" s="205">
        <v>94957</v>
      </c>
      <c r="D894" s="205">
        <v>3510</v>
      </c>
      <c r="E894" s="439">
        <f t="shared" si="41"/>
        <v>-0.963</v>
      </c>
      <c r="F894" s="258" t="str">
        <f t="shared" si="42"/>
        <v>是</v>
      </c>
      <c r="G894" s="160" t="str">
        <f t="shared" si="43"/>
        <v>项</v>
      </c>
    </row>
    <row r="895" s="162" customFormat="1" ht="36" customHeight="1" spans="1:7">
      <c r="A895" s="438">
        <v>2130306</v>
      </c>
      <c r="B895" s="440" t="s">
        <v>760</v>
      </c>
      <c r="C895" s="205">
        <v>60</v>
      </c>
      <c r="D895" s="205">
        <v>55</v>
      </c>
      <c r="E895" s="439">
        <f t="shared" si="41"/>
        <v>-0.083</v>
      </c>
      <c r="F895" s="258" t="str">
        <f t="shared" si="42"/>
        <v>是</v>
      </c>
      <c r="G895" s="160" t="str">
        <f t="shared" si="43"/>
        <v>项</v>
      </c>
    </row>
    <row r="896" s="160" customFormat="1" ht="36" hidden="1" customHeight="1" spans="1:7">
      <c r="A896" s="438">
        <v>2130307</v>
      </c>
      <c r="B896" s="440" t="s">
        <v>761</v>
      </c>
      <c r="C896" s="205"/>
      <c r="D896" s="205">
        <v>0</v>
      </c>
      <c r="E896" s="439">
        <f t="shared" si="41"/>
        <v>0</v>
      </c>
      <c r="F896" s="258" t="str">
        <f t="shared" si="42"/>
        <v>否</v>
      </c>
      <c r="G896" s="160" t="str">
        <f t="shared" si="43"/>
        <v>项</v>
      </c>
    </row>
    <row r="897" s="162" customFormat="1" ht="36" customHeight="1" spans="1:7">
      <c r="A897" s="438">
        <v>2130308</v>
      </c>
      <c r="B897" s="440" t="s">
        <v>762</v>
      </c>
      <c r="C897" s="205">
        <v>150</v>
      </c>
      <c r="D897" s="205">
        <v>0</v>
      </c>
      <c r="E897" s="439">
        <f t="shared" si="41"/>
        <v>-1</v>
      </c>
      <c r="F897" s="258" t="str">
        <f t="shared" si="42"/>
        <v>是</v>
      </c>
      <c r="G897" s="160" t="str">
        <f t="shared" si="43"/>
        <v>项</v>
      </c>
    </row>
    <row r="898" s="162" customFormat="1" ht="36" customHeight="1" spans="1:7">
      <c r="A898" s="438">
        <v>2130309</v>
      </c>
      <c r="B898" s="440" t="s">
        <v>763</v>
      </c>
      <c r="C898" s="205">
        <v>38</v>
      </c>
      <c r="D898" s="205">
        <v>38</v>
      </c>
      <c r="E898" s="439">
        <f t="shared" si="41"/>
        <v>0</v>
      </c>
      <c r="F898" s="258" t="str">
        <f t="shared" si="42"/>
        <v>是</v>
      </c>
      <c r="G898" s="160" t="str">
        <f t="shared" si="43"/>
        <v>项</v>
      </c>
    </row>
    <row r="899" s="162" customFormat="1" ht="36" customHeight="1" spans="1:7">
      <c r="A899" s="438">
        <v>2130310</v>
      </c>
      <c r="B899" s="440" t="s">
        <v>764</v>
      </c>
      <c r="C899" s="205">
        <v>10</v>
      </c>
      <c r="D899" s="205">
        <v>10</v>
      </c>
      <c r="E899" s="439">
        <f t="shared" si="41"/>
        <v>0</v>
      </c>
      <c r="F899" s="258" t="str">
        <f t="shared" si="42"/>
        <v>是</v>
      </c>
      <c r="G899" s="160" t="str">
        <f t="shared" si="43"/>
        <v>项</v>
      </c>
    </row>
    <row r="900" s="162" customFormat="1" ht="36" customHeight="1" spans="1:7">
      <c r="A900" s="438">
        <v>2130311</v>
      </c>
      <c r="B900" s="440" t="s">
        <v>765</v>
      </c>
      <c r="C900" s="205">
        <v>612</v>
      </c>
      <c r="D900" s="205">
        <v>78</v>
      </c>
      <c r="E900" s="439">
        <f t="shared" ref="E900:E963" si="44">IF(C900&lt;0,"",IFERROR(D900/C900-1,0))</f>
        <v>-0.873</v>
      </c>
      <c r="F900" s="258" t="str">
        <f t="shared" ref="F900:F963" si="45">IF(LEN(A900)=3,"是",IF(B900&lt;&gt;"",IF(SUM(C900:D900)&lt;&gt;0,"是","否"),"是"))</f>
        <v>是</v>
      </c>
      <c r="G900" s="160" t="str">
        <f t="shared" ref="G900:G963" si="46">IF(LEN(A900)=3,"类",IF(LEN(A900)=5,"款","项"))</f>
        <v>项</v>
      </c>
    </row>
    <row r="901" s="160" customFormat="1" ht="36" hidden="1" customHeight="1" spans="1:7">
      <c r="A901" s="438">
        <v>2130312</v>
      </c>
      <c r="B901" s="440" t="s">
        <v>766</v>
      </c>
      <c r="C901" s="205"/>
      <c r="D901" s="205">
        <v>0</v>
      </c>
      <c r="E901" s="439">
        <f t="shared" si="44"/>
        <v>0</v>
      </c>
      <c r="F901" s="258" t="str">
        <f t="shared" si="45"/>
        <v>否</v>
      </c>
      <c r="G901" s="160" t="str">
        <f t="shared" si="46"/>
        <v>项</v>
      </c>
    </row>
    <row r="902" s="160" customFormat="1" ht="36" hidden="1" customHeight="1" spans="1:7">
      <c r="A902" s="438">
        <v>2130313</v>
      </c>
      <c r="B902" s="440" t="s">
        <v>767</v>
      </c>
      <c r="C902" s="205"/>
      <c r="D902" s="205">
        <v>0</v>
      </c>
      <c r="E902" s="439">
        <f t="shared" si="44"/>
        <v>0</v>
      </c>
      <c r="F902" s="258" t="str">
        <f t="shared" si="45"/>
        <v>否</v>
      </c>
      <c r="G902" s="160" t="str">
        <f t="shared" si="46"/>
        <v>项</v>
      </c>
    </row>
    <row r="903" s="162" customFormat="1" ht="36" customHeight="1" spans="1:7">
      <c r="A903" s="438">
        <v>2130314</v>
      </c>
      <c r="B903" s="440" t="s">
        <v>768</v>
      </c>
      <c r="C903" s="205">
        <v>60</v>
      </c>
      <c r="D903" s="205">
        <v>55</v>
      </c>
      <c r="E903" s="439">
        <f t="shared" si="44"/>
        <v>-0.083</v>
      </c>
      <c r="F903" s="258" t="str">
        <f t="shared" si="45"/>
        <v>是</v>
      </c>
      <c r="G903" s="160" t="str">
        <f t="shared" si="46"/>
        <v>项</v>
      </c>
    </row>
    <row r="904" s="162" customFormat="1" ht="36" customHeight="1" spans="1:7">
      <c r="A904" s="438">
        <v>2130315</v>
      </c>
      <c r="B904" s="440" t="s">
        <v>769</v>
      </c>
      <c r="C904" s="205">
        <v>300</v>
      </c>
      <c r="D904" s="205">
        <v>212</v>
      </c>
      <c r="E904" s="439">
        <f t="shared" si="44"/>
        <v>-0.293</v>
      </c>
      <c r="F904" s="258" t="str">
        <f t="shared" si="45"/>
        <v>是</v>
      </c>
      <c r="G904" s="160" t="str">
        <f t="shared" si="46"/>
        <v>项</v>
      </c>
    </row>
    <row r="905" s="160" customFormat="1" ht="36" hidden="1" customHeight="1" spans="1:7">
      <c r="A905" s="438">
        <v>2130316</v>
      </c>
      <c r="B905" s="440" t="s">
        <v>770</v>
      </c>
      <c r="C905" s="205"/>
      <c r="D905" s="205">
        <v>0</v>
      </c>
      <c r="E905" s="439">
        <f t="shared" si="44"/>
        <v>0</v>
      </c>
      <c r="F905" s="258" t="str">
        <f t="shared" si="45"/>
        <v>否</v>
      </c>
      <c r="G905" s="160" t="str">
        <f t="shared" si="46"/>
        <v>项</v>
      </c>
    </row>
    <row r="906" s="160" customFormat="1" ht="36" hidden="1" customHeight="1" spans="1:7">
      <c r="A906" s="438">
        <v>2130317</v>
      </c>
      <c r="B906" s="440" t="s">
        <v>771</v>
      </c>
      <c r="C906" s="205"/>
      <c r="D906" s="205">
        <v>0</v>
      </c>
      <c r="E906" s="439">
        <f t="shared" si="44"/>
        <v>0</v>
      </c>
      <c r="F906" s="258" t="str">
        <f t="shared" si="45"/>
        <v>否</v>
      </c>
      <c r="G906" s="160" t="str">
        <f t="shared" si="46"/>
        <v>项</v>
      </c>
    </row>
    <row r="907" s="160" customFormat="1" ht="36" hidden="1" customHeight="1" spans="1:7">
      <c r="A907" s="438">
        <v>2130318</v>
      </c>
      <c r="B907" s="440" t="s">
        <v>772</v>
      </c>
      <c r="C907" s="205"/>
      <c r="D907" s="205">
        <v>0</v>
      </c>
      <c r="E907" s="439">
        <f t="shared" si="44"/>
        <v>0</v>
      </c>
      <c r="F907" s="258" t="str">
        <f t="shared" si="45"/>
        <v>否</v>
      </c>
      <c r="G907" s="160" t="str">
        <f t="shared" si="46"/>
        <v>项</v>
      </c>
    </row>
    <row r="908" s="162" customFormat="1" ht="36" customHeight="1" spans="1:7">
      <c r="A908" s="438">
        <v>2130319</v>
      </c>
      <c r="B908" s="440" t="s">
        <v>773</v>
      </c>
      <c r="C908" s="205">
        <v>249</v>
      </c>
      <c r="D908" s="205">
        <v>160</v>
      </c>
      <c r="E908" s="439">
        <f t="shared" si="44"/>
        <v>-0.357</v>
      </c>
      <c r="F908" s="258" t="str">
        <f t="shared" si="45"/>
        <v>是</v>
      </c>
      <c r="G908" s="160" t="str">
        <f t="shared" si="46"/>
        <v>项</v>
      </c>
    </row>
    <row r="909" s="160" customFormat="1" ht="36" hidden="1" customHeight="1" spans="1:7">
      <c r="A909" s="438">
        <v>2130321</v>
      </c>
      <c r="B909" s="440" t="s">
        <v>774</v>
      </c>
      <c r="C909" s="205"/>
      <c r="D909" s="205">
        <v>0</v>
      </c>
      <c r="E909" s="439">
        <f t="shared" si="44"/>
        <v>0</v>
      </c>
      <c r="F909" s="258" t="str">
        <f t="shared" si="45"/>
        <v>否</v>
      </c>
      <c r="G909" s="160" t="str">
        <f t="shared" si="46"/>
        <v>项</v>
      </c>
    </row>
    <row r="910" s="160" customFormat="1" ht="36" hidden="1" customHeight="1" spans="1:7">
      <c r="A910" s="438">
        <v>2130322</v>
      </c>
      <c r="B910" s="440" t="s">
        <v>775</v>
      </c>
      <c r="C910" s="205"/>
      <c r="D910" s="205">
        <v>0</v>
      </c>
      <c r="E910" s="439">
        <f t="shared" si="44"/>
        <v>0</v>
      </c>
      <c r="F910" s="258" t="str">
        <f t="shared" si="45"/>
        <v>否</v>
      </c>
      <c r="G910" s="160" t="str">
        <f t="shared" si="46"/>
        <v>项</v>
      </c>
    </row>
    <row r="911" s="160" customFormat="1" ht="36" hidden="1" customHeight="1" spans="1:7">
      <c r="A911" s="438">
        <v>2130333</v>
      </c>
      <c r="B911" s="440" t="s">
        <v>750</v>
      </c>
      <c r="C911" s="205"/>
      <c r="D911" s="205">
        <v>0</v>
      </c>
      <c r="E911" s="439">
        <f t="shared" si="44"/>
        <v>0</v>
      </c>
      <c r="F911" s="258" t="str">
        <f t="shared" si="45"/>
        <v>否</v>
      </c>
      <c r="G911" s="160" t="str">
        <f t="shared" si="46"/>
        <v>项</v>
      </c>
    </row>
    <row r="912" s="160" customFormat="1" ht="36" hidden="1" customHeight="1" spans="1:7">
      <c r="A912" s="438">
        <v>2130334</v>
      </c>
      <c r="B912" s="440" t="s">
        <v>776</v>
      </c>
      <c r="C912" s="205"/>
      <c r="D912" s="205">
        <v>0</v>
      </c>
      <c r="E912" s="439">
        <f t="shared" si="44"/>
        <v>0</v>
      </c>
      <c r="F912" s="258" t="str">
        <f t="shared" si="45"/>
        <v>否</v>
      </c>
      <c r="G912" s="160" t="str">
        <f t="shared" si="46"/>
        <v>项</v>
      </c>
    </row>
    <row r="913" s="160" customFormat="1" ht="36" hidden="1" customHeight="1" spans="1:7">
      <c r="A913" s="438">
        <v>2130335</v>
      </c>
      <c r="B913" s="440" t="s">
        <v>777</v>
      </c>
      <c r="C913" s="205"/>
      <c r="D913" s="205">
        <v>0</v>
      </c>
      <c r="E913" s="439">
        <f t="shared" si="44"/>
        <v>0</v>
      </c>
      <c r="F913" s="258" t="str">
        <f t="shared" si="45"/>
        <v>否</v>
      </c>
      <c r="G913" s="160" t="str">
        <f t="shared" si="46"/>
        <v>项</v>
      </c>
    </row>
    <row r="914" s="160" customFormat="1" ht="36" hidden="1" customHeight="1" spans="1:7">
      <c r="A914" s="438">
        <v>2130336</v>
      </c>
      <c r="B914" s="440" t="s">
        <v>778</v>
      </c>
      <c r="C914" s="205"/>
      <c r="D914" s="205">
        <v>0</v>
      </c>
      <c r="E914" s="439">
        <f t="shared" si="44"/>
        <v>0</v>
      </c>
      <c r="F914" s="258" t="str">
        <f t="shared" si="45"/>
        <v>否</v>
      </c>
      <c r="G914" s="160" t="str">
        <f t="shared" si="46"/>
        <v>项</v>
      </c>
    </row>
    <row r="915" s="160" customFormat="1" ht="36" hidden="1" customHeight="1" spans="1:7">
      <c r="A915" s="438">
        <v>2130337</v>
      </c>
      <c r="B915" s="440" t="s">
        <v>779</v>
      </c>
      <c r="C915" s="205"/>
      <c r="D915" s="205">
        <v>0</v>
      </c>
      <c r="E915" s="439">
        <f t="shared" si="44"/>
        <v>0</v>
      </c>
      <c r="F915" s="258" t="str">
        <f t="shared" si="45"/>
        <v>否</v>
      </c>
      <c r="G915" s="160" t="str">
        <f t="shared" si="46"/>
        <v>项</v>
      </c>
    </row>
    <row r="916" s="162" customFormat="1" ht="36" customHeight="1" spans="1:7">
      <c r="A916" s="438">
        <v>2130399</v>
      </c>
      <c r="B916" s="440" t="s">
        <v>780</v>
      </c>
      <c r="C916" s="205">
        <v>110</v>
      </c>
      <c r="D916" s="205">
        <v>0</v>
      </c>
      <c r="E916" s="439">
        <f t="shared" si="44"/>
        <v>-1</v>
      </c>
      <c r="F916" s="258" t="str">
        <f t="shared" si="45"/>
        <v>是</v>
      </c>
      <c r="G916" s="160" t="str">
        <f t="shared" si="46"/>
        <v>项</v>
      </c>
    </row>
    <row r="917" s="162" customFormat="1" ht="36" customHeight="1" spans="1:7">
      <c r="A917" s="438">
        <v>21305</v>
      </c>
      <c r="B917" s="296" t="s">
        <v>781</v>
      </c>
      <c r="C917" s="205">
        <f>SUM(C918:C927)</f>
        <v>5338</v>
      </c>
      <c r="D917" s="205">
        <f>((((SUM(D918:D927))+0)+0)+0)+0</f>
        <v>1902</v>
      </c>
      <c r="E917" s="439">
        <f t="shared" si="44"/>
        <v>-0.644</v>
      </c>
      <c r="F917" s="258" t="str">
        <f t="shared" si="45"/>
        <v>是</v>
      </c>
      <c r="G917" s="160" t="str">
        <f t="shared" si="46"/>
        <v>款</v>
      </c>
    </row>
    <row r="918" s="162" customFormat="1" ht="36" customHeight="1" spans="1:7">
      <c r="A918" s="438">
        <v>2130501</v>
      </c>
      <c r="B918" s="440" t="s">
        <v>782</v>
      </c>
      <c r="C918" s="205">
        <v>366</v>
      </c>
      <c r="D918" s="205">
        <v>0</v>
      </c>
      <c r="E918" s="439">
        <f t="shared" si="44"/>
        <v>-1</v>
      </c>
      <c r="F918" s="258" t="str">
        <f t="shared" si="45"/>
        <v>是</v>
      </c>
      <c r="G918" s="160" t="str">
        <f t="shared" si="46"/>
        <v>项</v>
      </c>
    </row>
    <row r="919" s="162" customFormat="1" ht="36" customHeight="1" spans="1:7">
      <c r="A919" s="438">
        <v>2130502</v>
      </c>
      <c r="B919" s="440" t="s">
        <v>783</v>
      </c>
      <c r="C919" s="205">
        <v>132</v>
      </c>
      <c r="D919" s="205">
        <v>0</v>
      </c>
      <c r="E919" s="439">
        <f t="shared" si="44"/>
        <v>-1</v>
      </c>
      <c r="F919" s="258" t="str">
        <f t="shared" si="45"/>
        <v>是</v>
      </c>
      <c r="G919" s="160" t="str">
        <f t="shared" si="46"/>
        <v>项</v>
      </c>
    </row>
    <row r="920" s="162" customFormat="1" ht="36" customHeight="1" spans="1:7">
      <c r="A920" s="438">
        <v>2130503</v>
      </c>
      <c r="B920" s="440" t="s">
        <v>784</v>
      </c>
      <c r="C920" s="205">
        <v>11</v>
      </c>
      <c r="D920" s="205">
        <v>0</v>
      </c>
      <c r="E920" s="439">
        <f t="shared" si="44"/>
        <v>-1</v>
      </c>
      <c r="F920" s="258" t="str">
        <f t="shared" si="45"/>
        <v>是</v>
      </c>
      <c r="G920" s="160" t="str">
        <f t="shared" si="46"/>
        <v>项</v>
      </c>
    </row>
    <row r="921" s="162" customFormat="1" ht="36" customHeight="1" spans="1:7">
      <c r="A921" s="438">
        <v>2130504</v>
      </c>
      <c r="B921" s="440" t="s">
        <v>785</v>
      </c>
      <c r="C921" s="205">
        <v>2000</v>
      </c>
      <c r="D921" s="205">
        <v>0</v>
      </c>
      <c r="E921" s="439">
        <f t="shared" si="44"/>
        <v>-1</v>
      </c>
      <c r="F921" s="258" t="str">
        <f t="shared" si="45"/>
        <v>是</v>
      </c>
      <c r="G921" s="160" t="str">
        <f t="shared" si="46"/>
        <v>项</v>
      </c>
    </row>
    <row r="922" s="160" customFormat="1" ht="36" hidden="1" customHeight="1" spans="1:7">
      <c r="A922" s="438">
        <v>2130505</v>
      </c>
      <c r="B922" s="440" t="s">
        <v>786</v>
      </c>
      <c r="C922" s="205"/>
      <c r="D922" s="205">
        <v>0</v>
      </c>
      <c r="E922" s="439">
        <f t="shared" si="44"/>
        <v>0</v>
      </c>
      <c r="F922" s="258" t="str">
        <f t="shared" si="45"/>
        <v>否</v>
      </c>
      <c r="G922" s="160" t="str">
        <f t="shared" si="46"/>
        <v>项</v>
      </c>
    </row>
    <row r="923" s="162" customFormat="1" ht="36" customHeight="1" spans="1:7">
      <c r="A923" s="438">
        <v>2130506</v>
      </c>
      <c r="B923" s="440" t="s">
        <v>787</v>
      </c>
      <c r="C923" s="205">
        <v>25</v>
      </c>
      <c r="D923" s="205">
        <v>0</v>
      </c>
      <c r="E923" s="439">
        <f t="shared" si="44"/>
        <v>-1</v>
      </c>
      <c r="F923" s="258" t="str">
        <f t="shared" si="45"/>
        <v>是</v>
      </c>
      <c r="G923" s="160" t="str">
        <f t="shared" si="46"/>
        <v>项</v>
      </c>
    </row>
    <row r="924" s="162" customFormat="1" ht="36" customHeight="1" spans="1:7">
      <c r="A924" s="438">
        <v>2130507</v>
      </c>
      <c r="B924" s="440" t="s">
        <v>788</v>
      </c>
      <c r="C924" s="205">
        <v>863</v>
      </c>
      <c r="D924" s="205">
        <v>864</v>
      </c>
      <c r="E924" s="439">
        <f t="shared" si="44"/>
        <v>0.001</v>
      </c>
      <c r="F924" s="258" t="str">
        <f t="shared" si="45"/>
        <v>是</v>
      </c>
      <c r="G924" s="160" t="str">
        <f t="shared" si="46"/>
        <v>项</v>
      </c>
    </row>
    <row r="925" s="160" customFormat="1" ht="36" hidden="1" customHeight="1" spans="1:7">
      <c r="A925" s="438">
        <v>2130508</v>
      </c>
      <c r="B925" s="440" t="s">
        <v>789</v>
      </c>
      <c r="C925" s="205"/>
      <c r="D925" s="205">
        <v>0</v>
      </c>
      <c r="E925" s="439">
        <f t="shared" si="44"/>
        <v>0</v>
      </c>
      <c r="F925" s="258" t="str">
        <f t="shared" si="45"/>
        <v>否</v>
      </c>
      <c r="G925" s="160" t="str">
        <f t="shared" si="46"/>
        <v>项</v>
      </c>
    </row>
    <row r="926" s="160" customFormat="1" ht="36" hidden="1" customHeight="1" spans="1:7">
      <c r="A926" s="438">
        <v>2130550</v>
      </c>
      <c r="B926" s="440" t="s">
        <v>790</v>
      </c>
      <c r="C926" s="205"/>
      <c r="D926" s="205">
        <v>0</v>
      </c>
      <c r="E926" s="439">
        <f t="shared" si="44"/>
        <v>0</v>
      </c>
      <c r="F926" s="258" t="str">
        <f t="shared" si="45"/>
        <v>否</v>
      </c>
      <c r="G926" s="160" t="str">
        <f t="shared" si="46"/>
        <v>项</v>
      </c>
    </row>
    <row r="927" s="162" customFormat="1" ht="36" customHeight="1" spans="1:7">
      <c r="A927" s="438">
        <v>2130599</v>
      </c>
      <c r="B927" s="440" t="s">
        <v>791</v>
      </c>
      <c r="C927" s="205">
        <v>1941</v>
      </c>
      <c r="D927" s="205">
        <v>1038</v>
      </c>
      <c r="E927" s="439">
        <f t="shared" si="44"/>
        <v>-0.465</v>
      </c>
      <c r="F927" s="258" t="str">
        <f t="shared" si="45"/>
        <v>是</v>
      </c>
      <c r="G927" s="160" t="str">
        <f t="shared" si="46"/>
        <v>项</v>
      </c>
    </row>
    <row r="928" s="160" customFormat="1" ht="36" hidden="1" customHeight="1" spans="1:7">
      <c r="A928" s="438">
        <v>21307</v>
      </c>
      <c r="B928" s="296" t="s">
        <v>792</v>
      </c>
      <c r="C928" s="205">
        <f>SUM(C929:C934)</f>
        <v>0</v>
      </c>
      <c r="D928" s="205">
        <f>((((SUM(D929:D934))+0)+0)+0)+0</f>
        <v>0</v>
      </c>
      <c r="E928" s="439">
        <f t="shared" si="44"/>
        <v>0</v>
      </c>
      <c r="F928" s="258" t="str">
        <f t="shared" si="45"/>
        <v>否</v>
      </c>
      <c r="G928" s="160" t="str">
        <f t="shared" si="46"/>
        <v>款</v>
      </c>
    </row>
    <row r="929" s="160" customFormat="1" ht="36" hidden="1" customHeight="1" spans="1:7">
      <c r="A929" s="438">
        <v>2130701</v>
      </c>
      <c r="B929" s="440" t="s">
        <v>793</v>
      </c>
      <c r="C929" s="205"/>
      <c r="D929" s="205">
        <v>0</v>
      </c>
      <c r="E929" s="439">
        <f t="shared" si="44"/>
        <v>0</v>
      </c>
      <c r="F929" s="258" t="str">
        <f t="shared" si="45"/>
        <v>否</v>
      </c>
      <c r="G929" s="160" t="str">
        <f t="shared" si="46"/>
        <v>项</v>
      </c>
    </row>
    <row r="930" s="160" customFormat="1" ht="36" hidden="1" customHeight="1" spans="1:7">
      <c r="A930" s="438">
        <v>2130704</v>
      </c>
      <c r="B930" s="440" t="s">
        <v>794</v>
      </c>
      <c r="C930" s="205"/>
      <c r="D930" s="205">
        <v>0</v>
      </c>
      <c r="E930" s="439">
        <f t="shared" si="44"/>
        <v>0</v>
      </c>
      <c r="F930" s="258" t="str">
        <f t="shared" si="45"/>
        <v>否</v>
      </c>
      <c r="G930" s="160" t="str">
        <f t="shared" si="46"/>
        <v>项</v>
      </c>
    </row>
    <row r="931" s="160" customFormat="1" ht="36" hidden="1" customHeight="1" spans="1:7">
      <c r="A931" s="438">
        <v>2130705</v>
      </c>
      <c r="B931" s="440" t="s">
        <v>795</v>
      </c>
      <c r="C931" s="205"/>
      <c r="D931" s="205">
        <v>0</v>
      </c>
      <c r="E931" s="439">
        <f t="shared" si="44"/>
        <v>0</v>
      </c>
      <c r="F931" s="258" t="str">
        <f t="shared" si="45"/>
        <v>否</v>
      </c>
      <c r="G931" s="160" t="str">
        <f t="shared" si="46"/>
        <v>项</v>
      </c>
    </row>
    <row r="932" s="160" customFormat="1" ht="36" hidden="1" customHeight="1" spans="1:7">
      <c r="A932" s="438">
        <v>2130706</v>
      </c>
      <c r="B932" s="440" t="s">
        <v>796</v>
      </c>
      <c r="C932" s="205"/>
      <c r="D932" s="205">
        <v>0</v>
      </c>
      <c r="E932" s="439">
        <f t="shared" si="44"/>
        <v>0</v>
      </c>
      <c r="F932" s="258" t="str">
        <f t="shared" si="45"/>
        <v>否</v>
      </c>
      <c r="G932" s="160" t="str">
        <f t="shared" si="46"/>
        <v>项</v>
      </c>
    </row>
    <row r="933" s="160" customFormat="1" ht="36" hidden="1" customHeight="1" spans="1:7">
      <c r="A933" s="438">
        <v>2130707</v>
      </c>
      <c r="B933" s="440" t="s">
        <v>797</v>
      </c>
      <c r="C933" s="205"/>
      <c r="D933" s="205">
        <v>0</v>
      </c>
      <c r="E933" s="439">
        <f t="shared" si="44"/>
        <v>0</v>
      </c>
      <c r="F933" s="258" t="str">
        <f t="shared" si="45"/>
        <v>否</v>
      </c>
      <c r="G933" s="160" t="str">
        <f t="shared" si="46"/>
        <v>项</v>
      </c>
    </row>
    <row r="934" s="160" customFormat="1" ht="36" hidden="1" customHeight="1" spans="1:7">
      <c r="A934" s="438">
        <v>2130799</v>
      </c>
      <c r="B934" s="440" t="s">
        <v>798</v>
      </c>
      <c r="C934" s="205"/>
      <c r="D934" s="205">
        <v>0</v>
      </c>
      <c r="E934" s="439">
        <f t="shared" si="44"/>
        <v>0</v>
      </c>
      <c r="F934" s="258" t="str">
        <f t="shared" si="45"/>
        <v>否</v>
      </c>
      <c r="G934" s="160" t="str">
        <f t="shared" si="46"/>
        <v>项</v>
      </c>
    </row>
    <row r="935" s="162" customFormat="1" ht="36" customHeight="1" spans="1:7">
      <c r="A935" s="438">
        <v>21308</v>
      </c>
      <c r="B935" s="296" t="s">
        <v>799</v>
      </c>
      <c r="C935" s="444">
        <f>SUM(C936:C940)</f>
        <v>8022</v>
      </c>
      <c r="D935" s="205">
        <f>((((SUM(D936:D940))+0)+0)+0)+0</f>
        <v>17633</v>
      </c>
      <c r="E935" s="439">
        <f t="shared" si="44"/>
        <v>1.198</v>
      </c>
      <c r="F935" s="258" t="str">
        <f t="shared" si="45"/>
        <v>是</v>
      </c>
      <c r="G935" s="160" t="str">
        <f t="shared" si="46"/>
        <v>款</v>
      </c>
    </row>
    <row r="936" s="162" customFormat="1" ht="36" customHeight="1" spans="1:7">
      <c r="A936" s="438">
        <v>2130801</v>
      </c>
      <c r="B936" s="440" t="s">
        <v>800</v>
      </c>
      <c r="C936" s="205">
        <v>1179</v>
      </c>
      <c r="D936" s="205">
        <v>1683</v>
      </c>
      <c r="E936" s="439">
        <f t="shared" si="44"/>
        <v>0.427</v>
      </c>
      <c r="F936" s="258" t="str">
        <f t="shared" si="45"/>
        <v>是</v>
      </c>
      <c r="G936" s="160" t="str">
        <f t="shared" si="46"/>
        <v>项</v>
      </c>
    </row>
    <row r="937" s="160" customFormat="1" ht="36" hidden="1" customHeight="1" spans="1:7">
      <c r="A937" s="438">
        <v>2130803</v>
      </c>
      <c r="B937" s="440" t="s">
        <v>801</v>
      </c>
      <c r="C937" s="205"/>
      <c r="D937" s="205">
        <v>0</v>
      </c>
      <c r="E937" s="439">
        <f t="shared" si="44"/>
        <v>0</v>
      </c>
      <c r="F937" s="258" t="str">
        <f t="shared" si="45"/>
        <v>否</v>
      </c>
      <c r="G937" s="160" t="str">
        <f t="shared" si="46"/>
        <v>项</v>
      </c>
    </row>
    <row r="938" s="162" customFormat="1" ht="36" customHeight="1" spans="1:7">
      <c r="A938" s="438">
        <v>2130804</v>
      </c>
      <c r="B938" s="440" t="s">
        <v>802</v>
      </c>
      <c r="C938" s="205">
        <v>6823</v>
      </c>
      <c r="D938" s="205">
        <v>15930</v>
      </c>
      <c r="E938" s="439">
        <f t="shared" si="44"/>
        <v>1.335</v>
      </c>
      <c r="F938" s="258" t="str">
        <f t="shared" si="45"/>
        <v>是</v>
      </c>
      <c r="G938" s="160" t="str">
        <f t="shared" si="46"/>
        <v>项</v>
      </c>
    </row>
    <row r="939" s="160" customFormat="1" ht="36" hidden="1" customHeight="1" spans="1:7">
      <c r="A939" s="438">
        <v>2130805</v>
      </c>
      <c r="B939" s="440" t="s">
        <v>803</v>
      </c>
      <c r="C939" s="205"/>
      <c r="D939" s="205">
        <v>0</v>
      </c>
      <c r="E939" s="439">
        <f t="shared" si="44"/>
        <v>0</v>
      </c>
      <c r="F939" s="258" t="str">
        <f t="shared" si="45"/>
        <v>否</v>
      </c>
      <c r="G939" s="160" t="str">
        <f t="shared" si="46"/>
        <v>项</v>
      </c>
    </row>
    <row r="940" s="162" customFormat="1" ht="36" customHeight="1" spans="1:7">
      <c r="A940" s="438">
        <v>2130899</v>
      </c>
      <c r="B940" s="440" t="s">
        <v>804</v>
      </c>
      <c r="C940" s="205">
        <v>20</v>
      </c>
      <c r="D940" s="205">
        <v>20</v>
      </c>
      <c r="E940" s="439">
        <f t="shared" si="44"/>
        <v>0</v>
      </c>
      <c r="F940" s="258" t="str">
        <f t="shared" si="45"/>
        <v>是</v>
      </c>
      <c r="G940" s="160" t="str">
        <f t="shared" si="46"/>
        <v>项</v>
      </c>
    </row>
    <row r="941" s="160" customFormat="1" ht="36" hidden="1" customHeight="1" spans="1:7">
      <c r="A941" s="438">
        <v>21309</v>
      </c>
      <c r="B941" s="296" t="s">
        <v>805</v>
      </c>
      <c r="C941" s="444">
        <f>SUM(C942:C943)</f>
        <v>0</v>
      </c>
      <c r="D941" s="444">
        <f>((((SUM(D942:D943))+0)+0)+0)+0</f>
        <v>0</v>
      </c>
      <c r="E941" s="439">
        <f t="shared" si="44"/>
        <v>0</v>
      </c>
      <c r="F941" s="258" t="str">
        <f t="shared" si="45"/>
        <v>否</v>
      </c>
      <c r="G941" s="160" t="str">
        <f t="shared" si="46"/>
        <v>款</v>
      </c>
    </row>
    <row r="942" s="160" customFormat="1" ht="36" hidden="1" customHeight="1" spans="1:7">
      <c r="A942" s="438">
        <v>2130901</v>
      </c>
      <c r="B942" s="440" t="s">
        <v>806</v>
      </c>
      <c r="C942" s="205"/>
      <c r="D942" s="205">
        <v>0</v>
      </c>
      <c r="E942" s="439">
        <f t="shared" si="44"/>
        <v>0</v>
      </c>
      <c r="F942" s="258" t="str">
        <f t="shared" si="45"/>
        <v>否</v>
      </c>
      <c r="G942" s="160" t="str">
        <f t="shared" si="46"/>
        <v>项</v>
      </c>
    </row>
    <row r="943" s="160" customFormat="1" ht="36" hidden="1" customHeight="1" spans="1:7">
      <c r="A943" s="438">
        <v>2130999</v>
      </c>
      <c r="B943" s="440" t="s">
        <v>807</v>
      </c>
      <c r="C943" s="205"/>
      <c r="D943" s="205">
        <v>0</v>
      </c>
      <c r="E943" s="439">
        <f t="shared" si="44"/>
        <v>0</v>
      </c>
      <c r="F943" s="258" t="str">
        <f t="shared" si="45"/>
        <v>否</v>
      </c>
      <c r="G943" s="160" t="str">
        <f t="shared" si="46"/>
        <v>项</v>
      </c>
    </row>
    <row r="944" s="162" customFormat="1" ht="36" customHeight="1" spans="1:7">
      <c r="A944" s="438">
        <v>21399</v>
      </c>
      <c r="B944" s="296" t="s">
        <v>808</v>
      </c>
      <c r="C944" s="205">
        <f>SUM(C945:C946)</f>
        <v>167</v>
      </c>
      <c r="D944" s="205">
        <f>((((SUM(D945:D946))+0)+0)+0)+0</f>
        <v>1615</v>
      </c>
      <c r="E944" s="439">
        <f t="shared" si="44"/>
        <v>8.671</v>
      </c>
      <c r="F944" s="258" t="str">
        <f t="shared" si="45"/>
        <v>是</v>
      </c>
      <c r="G944" s="160" t="str">
        <f t="shared" si="46"/>
        <v>款</v>
      </c>
    </row>
    <row r="945" s="160" customFormat="1" ht="36" hidden="1" customHeight="1" spans="1:7">
      <c r="A945" s="438">
        <v>2139901</v>
      </c>
      <c r="B945" s="440" t="s">
        <v>809</v>
      </c>
      <c r="C945" s="205"/>
      <c r="D945" s="205">
        <v>0</v>
      </c>
      <c r="E945" s="439">
        <f t="shared" si="44"/>
        <v>0</v>
      </c>
      <c r="F945" s="258" t="str">
        <f t="shared" si="45"/>
        <v>否</v>
      </c>
      <c r="G945" s="160" t="str">
        <f t="shared" si="46"/>
        <v>项</v>
      </c>
    </row>
    <row r="946" s="162" customFormat="1" ht="36" customHeight="1" spans="1:7">
      <c r="A946" s="438">
        <v>2139999</v>
      </c>
      <c r="B946" s="440" t="s">
        <v>808</v>
      </c>
      <c r="C946" s="205">
        <v>167</v>
      </c>
      <c r="D946" s="205">
        <v>1615</v>
      </c>
      <c r="E946" s="439">
        <f t="shared" si="44"/>
        <v>8.671</v>
      </c>
      <c r="F946" s="258" t="str">
        <f t="shared" si="45"/>
        <v>是</v>
      </c>
      <c r="G946" s="160" t="str">
        <f t="shared" si="46"/>
        <v>项</v>
      </c>
    </row>
    <row r="947" s="162" customFormat="1" ht="36" customHeight="1" spans="1:7">
      <c r="A947" s="436">
        <v>214</v>
      </c>
      <c r="B947" s="284" t="s">
        <v>69</v>
      </c>
      <c r="C947" s="285">
        <f>SUM(C948,C969,C979,C989,C996)</f>
        <v>20708</v>
      </c>
      <c r="D947" s="285">
        <f>SUM(D948,D969,D979,D989,D996)</f>
        <v>20890</v>
      </c>
      <c r="E947" s="437">
        <f t="shared" si="44"/>
        <v>0.009</v>
      </c>
      <c r="F947" s="258" t="str">
        <f t="shared" si="45"/>
        <v>是</v>
      </c>
      <c r="G947" s="160" t="str">
        <f t="shared" si="46"/>
        <v>类</v>
      </c>
    </row>
    <row r="948" s="162" customFormat="1" ht="36" customHeight="1" spans="1:7">
      <c r="A948" s="438">
        <v>21401</v>
      </c>
      <c r="B948" s="296" t="s">
        <v>810</v>
      </c>
      <c r="C948" s="205">
        <f>SUM(C949:C968)</f>
        <v>10430</v>
      </c>
      <c r="D948" s="205">
        <f>((((SUM(D949:D968))+0)+0)+0)+0</f>
        <v>13843</v>
      </c>
      <c r="E948" s="439">
        <f t="shared" si="44"/>
        <v>0.327</v>
      </c>
      <c r="F948" s="258" t="str">
        <f t="shared" si="45"/>
        <v>是</v>
      </c>
      <c r="G948" s="160" t="str">
        <f t="shared" si="46"/>
        <v>款</v>
      </c>
    </row>
    <row r="949" s="162" customFormat="1" ht="36" customHeight="1" spans="1:7">
      <c r="A949" s="438">
        <v>2140101</v>
      </c>
      <c r="B949" s="440" t="s">
        <v>134</v>
      </c>
      <c r="C949" s="205">
        <v>741</v>
      </c>
      <c r="D949" s="205">
        <v>637</v>
      </c>
      <c r="E949" s="439">
        <f t="shared" si="44"/>
        <v>-0.14</v>
      </c>
      <c r="F949" s="258" t="str">
        <f t="shared" si="45"/>
        <v>是</v>
      </c>
      <c r="G949" s="160" t="str">
        <f t="shared" si="46"/>
        <v>项</v>
      </c>
    </row>
    <row r="950" s="160" customFormat="1" ht="36" hidden="1" customHeight="1" spans="1:7">
      <c r="A950" s="438">
        <v>2140102</v>
      </c>
      <c r="B950" s="440" t="s">
        <v>135</v>
      </c>
      <c r="C950" s="205"/>
      <c r="D950" s="205">
        <v>0</v>
      </c>
      <c r="E950" s="439">
        <f t="shared" si="44"/>
        <v>0</v>
      </c>
      <c r="F950" s="258" t="str">
        <f t="shared" si="45"/>
        <v>否</v>
      </c>
      <c r="G950" s="160" t="str">
        <f t="shared" si="46"/>
        <v>项</v>
      </c>
    </row>
    <row r="951" s="160" customFormat="1" ht="36" hidden="1" customHeight="1" spans="1:7">
      <c r="A951" s="438">
        <v>2140103</v>
      </c>
      <c r="B951" s="440" t="s">
        <v>136</v>
      </c>
      <c r="C951" s="205"/>
      <c r="D951" s="205">
        <v>0</v>
      </c>
      <c r="E951" s="439">
        <f t="shared" si="44"/>
        <v>0</v>
      </c>
      <c r="F951" s="258" t="str">
        <f t="shared" si="45"/>
        <v>否</v>
      </c>
      <c r="G951" s="160" t="str">
        <f t="shared" si="46"/>
        <v>项</v>
      </c>
    </row>
    <row r="952" s="162" customFormat="1" ht="36" customHeight="1" spans="1:7">
      <c r="A952" s="438">
        <v>2140104</v>
      </c>
      <c r="B952" s="440" t="s">
        <v>811</v>
      </c>
      <c r="C952" s="205">
        <v>2177</v>
      </c>
      <c r="D952" s="205">
        <v>7177</v>
      </c>
      <c r="E952" s="439">
        <f t="shared" si="44"/>
        <v>2.297</v>
      </c>
      <c r="F952" s="258" t="str">
        <f t="shared" si="45"/>
        <v>是</v>
      </c>
      <c r="G952" s="160" t="str">
        <f t="shared" si="46"/>
        <v>项</v>
      </c>
    </row>
    <row r="953" s="160" customFormat="1" ht="36" hidden="1" customHeight="1" spans="1:7">
      <c r="A953" s="438">
        <v>2140106</v>
      </c>
      <c r="B953" s="440" t="s">
        <v>812</v>
      </c>
      <c r="C953" s="205"/>
      <c r="D953" s="205">
        <v>0</v>
      </c>
      <c r="E953" s="439">
        <f t="shared" si="44"/>
        <v>0</v>
      </c>
      <c r="F953" s="258" t="str">
        <f t="shared" si="45"/>
        <v>否</v>
      </c>
      <c r="G953" s="160" t="str">
        <f t="shared" si="46"/>
        <v>项</v>
      </c>
    </row>
    <row r="954" s="160" customFormat="1" ht="36" hidden="1" customHeight="1" spans="1:7">
      <c r="A954" s="438">
        <v>2140109</v>
      </c>
      <c r="B954" s="440" t="s">
        <v>813</v>
      </c>
      <c r="C954" s="205"/>
      <c r="D954" s="205">
        <v>0</v>
      </c>
      <c r="E954" s="439">
        <f t="shared" si="44"/>
        <v>0</v>
      </c>
      <c r="F954" s="258" t="str">
        <f t="shared" si="45"/>
        <v>否</v>
      </c>
      <c r="G954" s="160" t="str">
        <f t="shared" si="46"/>
        <v>项</v>
      </c>
    </row>
    <row r="955" s="160" customFormat="1" ht="36" hidden="1" customHeight="1" spans="1:7">
      <c r="A955" s="438">
        <v>2140110</v>
      </c>
      <c r="B955" s="440" t="s">
        <v>814</v>
      </c>
      <c r="C955" s="205"/>
      <c r="D955" s="205">
        <v>0</v>
      </c>
      <c r="E955" s="439">
        <f t="shared" si="44"/>
        <v>0</v>
      </c>
      <c r="F955" s="258" t="str">
        <f t="shared" si="45"/>
        <v>否</v>
      </c>
      <c r="G955" s="160" t="str">
        <f t="shared" si="46"/>
        <v>项</v>
      </c>
    </row>
    <row r="956" s="162" customFormat="1" ht="36" customHeight="1" spans="1:7">
      <c r="A956" s="438">
        <v>2140112</v>
      </c>
      <c r="B956" s="440" t="s">
        <v>815</v>
      </c>
      <c r="C956" s="205">
        <v>4023</v>
      </c>
      <c r="D956" s="205">
        <v>3723</v>
      </c>
      <c r="E956" s="439">
        <f t="shared" si="44"/>
        <v>-0.075</v>
      </c>
      <c r="F956" s="258" t="str">
        <f t="shared" si="45"/>
        <v>是</v>
      </c>
      <c r="G956" s="160" t="str">
        <f t="shared" si="46"/>
        <v>项</v>
      </c>
    </row>
    <row r="957" s="160" customFormat="1" ht="36" hidden="1" customHeight="1" spans="1:7">
      <c r="A957" s="438">
        <v>2140114</v>
      </c>
      <c r="B957" s="440" t="s">
        <v>816</v>
      </c>
      <c r="C957" s="205"/>
      <c r="D957" s="205">
        <v>0</v>
      </c>
      <c r="E957" s="439">
        <f t="shared" si="44"/>
        <v>0</v>
      </c>
      <c r="F957" s="258" t="str">
        <f t="shared" si="45"/>
        <v>否</v>
      </c>
      <c r="G957" s="160" t="str">
        <f t="shared" si="46"/>
        <v>项</v>
      </c>
    </row>
    <row r="958" s="160" customFormat="1" ht="36" hidden="1" customHeight="1" spans="1:7">
      <c r="A958" s="438">
        <v>2140122</v>
      </c>
      <c r="B958" s="440" t="s">
        <v>817</v>
      </c>
      <c r="C958" s="205"/>
      <c r="D958" s="205">
        <v>0</v>
      </c>
      <c r="E958" s="439">
        <f t="shared" si="44"/>
        <v>0</v>
      </c>
      <c r="F958" s="258" t="str">
        <f t="shared" si="45"/>
        <v>否</v>
      </c>
      <c r="G958" s="160" t="str">
        <f t="shared" si="46"/>
        <v>项</v>
      </c>
    </row>
    <row r="959" s="160" customFormat="1" ht="36" hidden="1" customHeight="1" spans="1:7">
      <c r="A959" s="438">
        <v>2140123</v>
      </c>
      <c r="B959" s="440" t="s">
        <v>818</v>
      </c>
      <c r="C959" s="205"/>
      <c r="D959" s="205">
        <v>0</v>
      </c>
      <c r="E959" s="439">
        <f t="shared" si="44"/>
        <v>0</v>
      </c>
      <c r="F959" s="258" t="str">
        <f t="shared" si="45"/>
        <v>否</v>
      </c>
      <c r="G959" s="160" t="str">
        <f t="shared" si="46"/>
        <v>项</v>
      </c>
    </row>
    <row r="960" s="160" customFormat="1" ht="36" hidden="1" customHeight="1" spans="1:7">
      <c r="A960" s="438">
        <v>2140127</v>
      </c>
      <c r="B960" s="440" t="s">
        <v>819</v>
      </c>
      <c r="C960" s="205"/>
      <c r="D960" s="205">
        <v>0</v>
      </c>
      <c r="E960" s="439">
        <f t="shared" si="44"/>
        <v>0</v>
      </c>
      <c r="F960" s="258" t="str">
        <f t="shared" si="45"/>
        <v>否</v>
      </c>
      <c r="G960" s="160" t="str">
        <f t="shared" si="46"/>
        <v>项</v>
      </c>
    </row>
    <row r="961" s="160" customFormat="1" ht="36" hidden="1" customHeight="1" spans="1:7">
      <c r="A961" s="438">
        <v>2140128</v>
      </c>
      <c r="B961" s="440" t="s">
        <v>820</v>
      </c>
      <c r="C961" s="205"/>
      <c r="D961" s="205">
        <v>0</v>
      </c>
      <c r="E961" s="439">
        <f t="shared" si="44"/>
        <v>0</v>
      </c>
      <c r="F961" s="258" t="str">
        <f t="shared" si="45"/>
        <v>否</v>
      </c>
      <c r="G961" s="160" t="str">
        <f t="shared" si="46"/>
        <v>项</v>
      </c>
    </row>
    <row r="962" s="160" customFormat="1" ht="36" hidden="1" customHeight="1" spans="1:7">
      <c r="A962" s="438">
        <v>2140129</v>
      </c>
      <c r="B962" s="440" t="s">
        <v>821</v>
      </c>
      <c r="C962" s="205"/>
      <c r="D962" s="205">
        <v>0</v>
      </c>
      <c r="E962" s="439">
        <f t="shared" si="44"/>
        <v>0</v>
      </c>
      <c r="F962" s="258" t="str">
        <f t="shared" si="45"/>
        <v>否</v>
      </c>
      <c r="G962" s="160" t="str">
        <f t="shared" si="46"/>
        <v>项</v>
      </c>
    </row>
    <row r="963" s="160" customFormat="1" ht="36" hidden="1" customHeight="1" spans="1:7">
      <c r="A963" s="438">
        <v>2140130</v>
      </c>
      <c r="B963" s="440" t="s">
        <v>822</v>
      </c>
      <c r="C963" s="205"/>
      <c r="D963" s="205">
        <v>0</v>
      </c>
      <c r="E963" s="439">
        <f t="shared" si="44"/>
        <v>0</v>
      </c>
      <c r="F963" s="258" t="str">
        <f t="shared" si="45"/>
        <v>否</v>
      </c>
      <c r="G963" s="160" t="str">
        <f t="shared" si="46"/>
        <v>项</v>
      </c>
    </row>
    <row r="964" s="160" customFormat="1" ht="36" hidden="1" customHeight="1" spans="1:7">
      <c r="A964" s="438">
        <v>2140131</v>
      </c>
      <c r="B964" s="440" t="s">
        <v>823</v>
      </c>
      <c r="C964" s="205"/>
      <c r="D964" s="205">
        <v>0</v>
      </c>
      <c r="E964" s="439">
        <f t="shared" ref="E964:E1027" si="47">IF(C964&lt;0,"",IFERROR(D964/C964-1,0))</f>
        <v>0</v>
      </c>
      <c r="F964" s="258" t="str">
        <f t="shared" ref="F964:F1027" si="48">IF(LEN(A964)=3,"是",IF(B964&lt;&gt;"",IF(SUM(C964:D964)&lt;&gt;0,"是","否"),"是"))</f>
        <v>否</v>
      </c>
      <c r="G964" s="160" t="str">
        <f t="shared" ref="G964:G1027" si="49">IF(LEN(A964)=3,"类",IF(LEN(A964)=5,"款","项"))</f>
        <v>项</v>
      </c>
    </row>
    <row r="965" s="160" customFormat="1" ht="36" hidden="1" customHeight="1" spans="1:7">
      <c r="A965" s="438">
        <v>2140133</v>
      </c>
      <c r="B965" s="440" t="s">
        <v>824</v>
      </c>
      <c r="C965" s="205"/>
      <c r="D965" s="205">
        <v>0</v>
      </c>
      <c r="E965" s="439">
        <f t="shared" si="47"/>
        <v>0</v>
      </c>
      <c r="F965" s="258" t="str">
        <f t="shared" si="48"/>
        <v>否</v>
      </c>
      <c r="G965" s="160" t="str">
        <f t="shared" si="49"/>
        <v>项</v>
      </c>
    </row>
    <row r="966" s="160" customFormat="1" ht="36" hidden="1" customHeight="1" spans="1:7">
      <c r="A966" s="438">
        <v>2140136</v>
      </c>
      <c r="B966" s="440" t="s">
        <v>825</v>
      </c>
      <c r="C966" s="205"/>
      <c r="D966" s="205">
        <v>0</v>
      </c>
      <c r="E966" s="439">
        <f t="shared" si="47"/>
        <v>0</v>
      </c>
      <c r="F966" s="258" t="str">
        <f t="shared" si="48"/>
        <v>否</v>
      </c>
      <c r="G966" s="160" t="str">
        <f t="shared" si="49"/>
        <v>项</v>
      </c>
    </row>
    <row r="967" s="160" customFormat="1" ht="36" hidden="1" customHeight="1" spans="1:7">
      <c r="A967" s="438">
        <v>2140138</v>
      </c>
      <c r="B967" s="440" t="s">
        <v>826</v>
      </c>
      <c r="C967" s="205"/>
      <c r="D967" s="205">
        <v>0</v>
      </c>
      <c r="E967" s="439">
        <f t="shared" si="47"/>
        <v>0</v>
      </c>
      <c r="F967" s="258" t="str">
        <f t="shared" si="48"/>
        <v>否</v>
      </c>
      <c r="G967" s="160" t="str">
        <f t="shared" si="49"/>
        <v>项</v>
      </c>
    </row>
    <row r="968" s="162" customFormat="1" ht="36" customHeight="1" spans="1:7">
      <c r="A968" s="438">
        <v>2140199</v>
      </c>
      <c r="B968" s="440" t="s">
        <v>827</v>
      </c>
      <c r="C968" s="205">
        <v>3489</v>
      </c>
      <c r="D968" s="205">
        <v>2306</v>
      </c>
      <c r="E968" s="439">
        <f t="shared" si="47"/>
        <v>-0.339</v>
      </c>
      <c r="F968" s="258" t="str">
        <f t="shared" si="48"/>
        <v>是</v>
      </c>
      <c r="G968" s="160" t="str">
        <f t="shared" si="49"/>
        <v>项</v>
      </c>
    </row>
    <row r="969" s="160" customFormat="1" ht="36" hidden="1" customHeight="1" spans="1:7">
      <c r="A969" s="438">
        <v>21402</v>
      </c>
      <c r="B969" s="296" t="s">
        <v>828</v>
      </c>
      <c r="C969" s="205">
        <f>SUM(C970:C978)</f>
        <v>0</v>
      </c>
      <c r="D969" s="205">
        <f>((((SUM(D970:D978))+0)+0)+0)+0</f>
        <v>0</v>
      </c>
      <c r="E969" s="439">
        <f t="shared" si="47"/>
        <v>0</v>
      </c>
      <c r="F969" s="258" t="str">
        <f t="shared" si="48"/>
        <v>否</v>
      </c>
      <c r="G969" s="160" t="str">
        <f t="shared" si="49"/>
        <v>款</v>
      </c>
    </row>
    <row r="970" s="160" customFormat="1" ht="36" hidden="1" customHeight="1" spans="1:7">
      <c r="A970" s="438">
        <v>2140201</v>
      </c>
      <c r="B970" s="440" t="s">
        <v>134</v>
      </c>
      <c r="C970" s="205"/>
      <c r="D970" s="205">
        <v>0</v>
      </c>
      <c r="E970" s="439">
        <f t="shared" si="47"/>
        <v>0</v>
      </c>
      <c r="F970" s="258" t="str">
        <f t="shared" si="48"/>
        <v>否</v>
      </c>
      <c r="G970" s="160" t="str">
        <f t="shared" si="49"/>
        <v>项</v>
      </c>
    </row>
    <row r="971" s="160" customFormat="1" ht="36" hidden="1" customHeight="1" spans="1:7">
      <c r="A971" s="438">
        <v>2140202</v>
      </c>
      <c r="B971" s="440" t="s">
        <v>135</v>
      </c>
      <c r="C971" s="205"/>
      <c r="D971" s="205">
        <v>0</v>
      </c>
      <c r="E971" s="439">
        <f t="shared" si="47"/>
        <v>0</v>
      </c>
      <c r="F971" s="258" t="str">
        <f t="shared" si="48"/>
        <v>否</v>
      </c>
      <c r="G971" s="160" t="str">
        <f t="shared" si="49"/>
        <v>项</v>
      </c>
    </row>
    <row r="972" s="160" customFormat="1" ht="36" hidden="1" customHeight="1" spans="1:7">
      <c r="A972" s="438">
        <v>2140203</v>
      </c>
      <c r="B972" s="440" t="s">
        <v>136</v>
      </c>
      <c r="C972" s="205"/>
      <c r="D972" s="205">
        <v>0</v>
      </c>
      <c r="E972" s="439">
        <f t="shared" si="47"/>
        <v>0</v>
      </c>
      <c r="F972" s="258" t="str">
        <f t="shared" si="48"/>
        <v>否</v>
      </c>
      <c r="G972" s="160" t="str">
        <f t="shared" si="49"/>
        <v>项</v>
      </c>
    </row>
    <row r="973" s="160" customFormat="1" ht="36" hidden="1" customHeight="1" spans="1:7">
      <c r="A973" s="438">
        <v>2140204</v>
      </c>
      <c r="B973" s="440" t="s">
        <v>829</v>
      </c>
      <c r="C973" s="205"/>
      <c r="D973" s="205">
        <v>0</v>
      </c>
      <c r="E973" s="439">
        <f t="shared" si="47"/>
        <v>0</v>
      </c>
      <c r="F973" s="258" t="str">
        <f t="shared" si="48"/>
        <v>否</v>
      </c>
      <c r="G973" s="160" t="str">
        <f t="shared" si="49"/>
        <v>项</v>
      </c>
    </row>
    <row r="974" s="160" customFormat="1" ht="36" hidden="1" customHeight="1" spans="1:7">
      <c r="A974" s="438">
        <v>2140205</v>
      </c>
      <c r="B974" s="440" t="s">
        <v>830</v>
      </c>
      <c r="C974" s="205"/>
      <c r="D974" s="205">
        <v>0</v>
      </c>
      <c r="E974" s="439">
        <f t="shared" si="47"/>
        <v>0</v>
      </c>
      <c r="F974" s="258" t="str">
        <f t="shared" si="48"/>
        <v>否</v>
      </c>
      <c r="G974" s="160" t="str">
        <f t="shared" si="49"/>
        <v>项</v>
      </c>
    </row>
    <row r="975" s="160" customFormat="1" ht="36" hidden="1" customHeight="1" spans="1:7">
      <c r="A975" s="438">
        <v>2140206</v>
      </c>
      <c r="B975" s="440" t="s">
        <v>831</v>
      </c>
      <c r="C975" s="205"/>
      <c r="D975" s="205">
        <v>0</v>
      </c>
      <c r="E975" s="439">
        <f t="shared" si="47"/>
        <v>0</v>
      </c>
      <c r="F975" s="258" t="str">
        <f t="shared" si="48"/>
        <v>否</v>
      </c>
      <c r="G975" s="160" t="str">
        <f t="shared" si="49"/>
        <v>项</v>
      </c>
    </row>
    <row r="976" s="160" customFormat="1" ht="36" hidden="1" customHeight="1" spans="1:7">
      <c r="A976" s="438">
        <v>2140207</v>
      </c>
      <c r="B976" s="440" t="s">
        <v>832</v>
      </c>
      <c r="C976" s="205"/>
      <c r="D976" s="205">
        <v>0</v>
      </c>
      <c r="E976" s="439">
        <f t="shared" si="47"/>
        <v>0</v>
      </c>
      <c r="F976" s="258" t="str">
        <f t="shared" si="48"/>
        <v>否</v>
      </c>
      <c r="G976" s="160" t="str">
        <f t="shared" si="49"/>
        <v>项</v>
      </c>
    </row>
    <row r="977" s="160" customFormat="1" ht="36" hidden="1" customHeight="1" spans="1:7">
      <c r="A977" s="438">
        <v>2140208</v>
      </c>
      <c r="B977" s="440" t="s">
        <v>833</v>
      </c>
      <c r="C977" s="205"/>
      <c r="D977" s="205">
        <v>0</v>
      </c>
      <c r="E977" s="439">
        <f t="shared" si="47"/>
        <v>0</v>
      </c>
      <c r="F977" s="258" t="str">
        <f t="shared" si="48"/>
        <v>否</v>
      </c>
      <c r="G977" s="160" t="str">
        <f t="shared" si="49"/>
        <v>项</v>
      </c>
    </row>
    <row r="978" s="160" customFormat="1" ht="36" hidden="1" customHeight="1" spans="1:7">
      <c r="A978" s="438">
        <v>2140299</v>
      </c>
      <c r="B978" s="440" t="s">
        <v>834</v>
      </c>
      <c r="C978" s="205"/>
      <c r="D978" s="205">
        <v>0</v>
      </c>
      <c r="E978" s="439">
        <f t="shared" si="47"/>
        <v>0</v>
      </c>
      <c r="F978" s="258" t="str">
        <f t="shared" si="48"/>
        <v>否</v>
      </c>
      <c r="G978" s="160" t="str">
        <f t="shared" si="49"/>
        <v>项</v>
      </c>
    </row>
    <row r="979" s="160" customFormat="1" ht="36" hidden="1" customHeight="1" spans="1:7">
      <c r="A979" s="438">
        <v>21403</v>
      </c>
      <c r="B979" s="296" t="s">
        <v>835</v>
      </c>
      <c r="C979" s="205">
        <f>SUM(C980:C988)</f>
        <v>0</v>
      </c>
      <c r="D979" s="205">
        <f>((((SUM(D980:D988))+0)+0)+0)+0</f>
        <v>0</v>
      </c>
      <c r="E979" s="439">
        <f t="shared" si="47"/>
        <v>0</v>
      </c>
      <c r="F979" s="258" t="str">
        <f t="shared" si="48"/>
        <v>否</v>
      </c>
      <c r="G979" s="160" t="str">
        <f t="shared" si="49"/>
        <v>款</v>
      </c>
    </row>
    <row r="980" s="160" customFormat="1" ht="36" hidden="1" customHeight="1" spans="1:7">
      <c r="A980" s="438">
        <v>2140301</v>
      </c>
      <c r="B980" s="440" t="s">
        <v>134</v>
      </c>
      <c r="C980" s="205"/>
      <c r="D980" s="205">
        <v>0</v>
      </c>
      <c r="E980" s="439">
        <f t="shared" si="47"/>
        <v>0</v>
      </c>
      <c r="F980" s="258" t="str">
        <f t="shared" si="48"/>
        <v>否</v>
      </c>
      <c r="G980" s="160" t="str">
        <f t="shared" si="49"/>
        <v>项</v>
      </c>
    </row>
    <row r="981" s="160" customFormat="1" ht="36" hidden="1" customHeight="1" spans="1:7">
      <c r="A981" s="438">
        <v>2140302</v>
      </c>
      <c r="B981" s="440" t="s">
        <v>135</v>
      </c>
      <c r="C981" s="205"/>
      <c r="D981" s="205">
        <v>0</v>
      </c>
      <c r="E981" s="439">
        <f t="shared" si="47"/>
        <v>0</v>
      </c>
      <c r="F981" s="258" t="str">
        <f t="shared" si="48"/>
        <v>否</v>
      </c>
      <c r="G981" s="160" t="str">
        <f t="shared" si="49"/>
        <v>项</v>
      </c>
    </row>
    <row r="982" s="160" customFormat="1" ht="36" hidden="1" customHeight="1" spans="1:7">
      <c r="A982" s="438">
        <v>2140303</v>
      </c>
      <c r="B982" s="440" t="s">
        <v>136</v>
      </c>
      <c r="C982" s="205"/>
      <c r="D982" s="205">
        <v>0</v>
      </c>
      <c r="E982" s="439">
        <f t="shared" si="47"/>
        <v>0</v>
      </c>
      <c r="F982" s="258" t="str">
        <f t="shared" si="48"/>
        <v>否</v>
      </c>
      <c r="G982" s="160" t="str">
        <f t="shared" si="49"/>
        <v>项</v>
      </c>
    </row>
    <row r="983" s="160" customFormat="1" ht="36" hidden="1" customHeight="1" spans="1:7">
      <c r="A983" s="438">
        <v>2140304</v>
      </c>
      <c r="B983" s="440" t="s">
        <v>836</v>
      </c>
      <c r="C983" s="205"/>
      <c r="D983" s="205">
        <v>0</v>
      </c>
      <c r="E983" s="439">
        <f t="shared" si="47"/>
        <v>0</v>
      </c>
      <c r="F983" s="258" t="str">
        <f t="shared" si="48"/>
        <v>否</v>
      </c>
      <c r="G983" s="160" t="str">
        <f t="shared" si="49"/>
        <v>项</v>
      </c>
    </row>
    <row r="984" s="160" customFormat="1" ht="36" hidden="1" customHeight="1" spans="1:7">
      <c r="A984" s="438">
        <v>2140305</v>
      </c>
      <c r="B984" s="440" t="s">
        <v>837</v>
      </c>
      <c r="C984" s="205"/>
      <c r="D984" s="205">
        <v>0</v>
      </c>
      <c r="E984" s="439">
        <f t="shared" si="47"/>
        <v>0</v>
      </c>
      <c r="F984" s="258" t="str">
        <f t="shared" si="48"/>
        <v>否</v>
      </c>
      <c r="G984" s="160" t="str">
        <f t="shared" si="49"/>
        <v>项</v>
      </c>
    </row>
    <row r="985" s="160" customFormat="1" ht="36" hidden="1" customHeight="1" spans="1:7">
      <c r="A985" s="438">
        <v>2140306</v>
      </c>
      <c r="B985" s="440" t="s">
        <v>838</v>
      </c>
      <c r="C985" s="205"/>
      <c r="D985" s="205">
        <v>0</v>
      </c>
      <c r="E985" s="439">
        <f t="shared" si="47"/>
        <v>0</v>
      </c>
      <c r="F985" s="258" t="str">
        <f t="shared" si="48"/>
        <v>否</v>
      </c>
      <c r="G985" s="160" t="str">
        <f t="shared" si="49"/>
        <v>项</v>
      </c>
    </row>
    <row r="986" s="160" customFormat="1" ht="36" hidden="1" customHeight="1" spans="1:7">
      <c r="A986" s="438">
        <v>2140307</v>
      </c>
      <c r="B986" s="440" t="s">
        <v>839</v>
      </c>
      <c r="C986" s="205"/>
      <c r="D986" s="205">
        <v>0</v>
      </c>
      <c r="E986" s="439">
        <f t="shared" si="47"/>
        <v>0</v>
      </c>
      <c r="F986" s="258" t="str">
        <f t="shared" si="48"/>
        <v>否</v>
      </c>
      <c r="G986" s="160" t="str">
        <f t="shared" si="49"/>
        <v>项</v>
      </c>
    </row>
    <row r="987" s="160" customFormat="1" ht="36" hidden="1" customHeight="1" spans="1:7">
      <c r="A987" s="438">
        <v>2140308</v>
      </c>
      <c r="B987" s="440" t="s">
        <v>840</v>
      </c>
      <c r="C987" s="205"/>
      <c r="D987" s="205">
        <v>0</v>
      </c>
      <c r="E987" s="439">
        <f t="shared" si="47"/>
        <v>0</v>
      </c>
      <c r="F987" s="258" t="str">
        <f t="shared" si="48"/>
        <v>否</v>
      </c>
      <c r="G987" s="160" t="str">
        <f t="shared" si="49"/>
        <v>项</v>
      </c>
    </row>
    <row r="988" s="160" customFormat="1" ht="36" hidden="1" customHeight="1" spans="1:7">
      <c r="A988" s="438">
        <v>2140399</v>
      </c>
      <c r="B988" s="440" t="s">
        <v>841</v>
      </c>
      <c r="C988" s="205"/>
      <c r="D988" s="205">
        <v>0</v>
      </c>
      <c r="E988" s="439">
        <f t="shared" si="47"/>
        <v>0</v>
      </c>
      <c r="F988" s="258" t="str">
        <f t="shared" si="48"/>
        <v>否</v>
      </c>
      <c r="G988" s="160" t="str">
        <f t="shared" si="49"/>
        <v>项</v>
      </c>
    </row>
    <row r="989" s="162" customFormat="1" ht="36" customHeight="1" spans="1:7">
      <c r="A989" s="438">
        <v>21405</v>
      </c>
      <c r="B989" s="296" t="s">
        <v>842</v>
      </c>
      <c r="C989" s="205">
        <f>SUM(C990:C995)</f>
        <v>40</v>
      </c>
      <c r="D989" s="205">
        <f>((((SUM(D990:D995))+0)+0)+0)+0</f>
        <v>47</v>
      </c>
      <c r="E989" s="439">
        <f t="shared" si="47"/>
        <v>0.175</v>
      </c>
      <c r="F989" s="258" t="str">
        <f t="shared" si="48"/>
        <v>是</v>
      </c>
      <c r="G989" s="160" t="str">
        <f t="shared" si="49"/>
        <v>款</v>
      </c>
    </row>
    <row r="990" s="160" customFormat="1" ht="36" hidden="1" customHeight="1" spans="1:7">
      <c r="A990" s="438">
        <v>2140501</v>
      </c>
      <c r="B990" s="440" t="s">
        <v>134</v>
      </c>
      <c r="C990" s="205"/>
      <c r="D990" s="205">
        <v>0</v>
      </c>
      <c r="E990" s="439">
        <f t="shared" si="47"/>
        <v>0</v>
      </c>
      <c r="F990" s="258" t="str">
        <f t="shared" si="48"/>
        <v>否</v>
      </c>
      <c r="G990" s="160" t="str">
        <f t="shared" si="49"/>
        <v>项</v>
      </c>
    </row>
    <row r="991" s="160" customFormat="1" ht="36" hidden="1" customHeight="1" spans="1:7">
      <c r="A991" s="438">
        <v>2140502</v>
      </c>
      <c r="B991" s="440" t="s">
        <v>135</v>
      </c>
      <c r="C991" s="205"/>
      <c r="D991" s="205">
        <v>0</v>
      </c>
      <c r="E991" s="439">
        <f t="shared" si="47"/>
        <v>0</v>
      </c>
      <c r="F991" s="258" t="str">
        <f t="shared" si="48"/>
        <v>否</v>
      </c>
      <c r="G991" s="160" t="str">
        <f t="shared" si="49"/>
        <v>项</v>
      </c>
    </row>
    <row r="992" s="160" customFormat="1" ht="36" hidden="1" customHeight="1" spans="1:7">
      <c r="A992" s="438">
        <v>2140503</v>
      </c>
      <c r="B992" s="440" t="s">
        <v>136</v>
      </c>
      <c r="C992" s="205"/>
      <c r="D992" s="205">
        <v>0</v>
      </c>
      <c r="E992" s="439">
        <f t="shared" si="47"/>
        <v>0</v>
      </c>
      <c r="F992" s="258" t="str">
        <f t="shared" si="48"/>
        <v>否</v>
      </c>
      <c r="G992" s="160" t="str">
        <f t="shared" si="49"/>
        <v>项</v>
      </c>
    </row>
    <row r="993" s="160" customFormat="1" ht="36" hidden="1" customHeight="1" spans="1:7">
      <c r="A993" s="438">
        <v>2140504</v>
      </c>
      <c r="B993" s="440" t="s">
        <v>833</v>
      </c>
      <c r="C993" s="205"/>
      <c r="D993" s="205">
        <v>0</v>
      </c>
      <c r="E993" s="439">
        <f t="shared" si="47"/>
        <v>0</v>
      </c>
      <c r="F993" s="258" t="str">
        <f t="shared" si="48"/>
        <v>否</v>
      </c>
      <c r="G993" s="160" t="str">
        <f t="shared" si="49"/>
        <v>项</v>
      </c>
    </row>
    <row r="994" s="160" customFormat="1" ht="36" hidden="1" customHeight="1" spans="1:7">
      <c r="A994" s="438">
        <v>2140505</v>
      </c>
      <c r="B994" s="440" t="s">
        <v>843</v>
      </c>
      <c r="C994" s="205"/>
      <c r="D994" s="205">
        <v>0</v>
      </c>
      <c r="E994" s="439">
        <f t="shared" si="47"/>
        <v>0</v>
      </c>
      <c r="F994" s="258" t="str">
        <f t="shared" si="48"/>
        <v>否</v>
      </c>
      <c r="G994" s="160" t="str">
        <f t="shared" si="49"/>
        <v>项</v>
      </c>
    </row>
    <row r="995" s="162" customFormat="1" ht="36" customHeight="1" spans="1:7">
      <c r="A995" s="438">
        <v>2140599</v>
      </c>
      <c r="B995" s="440" t="s">
        <v>844</v>
      </c>
      <c r="C995" s="205">
        <v>40</v>
      </c>
      <c r="D995" s="205">
        <v>47</v>
      </c>
      <c r="E995" s="439">
        <f t="shared" si="47"/>
        <v>0.175</v>
      </c>
      <c r="F995" s="258" t="str">
        <f t="shared" si="48"/>
        <v>是</v>
      </c>
      <c r="G995" s="160" t="str">
        <f t="shared" si="49"/>
        <v>项</v>
      </c>
    </row>
    <row r="996" s="162" customFormat="1" ht="36" customHeight="1" spans="1:7">
      <c r="A996" s="438">
        <v>21499</v>
      </c>
      <c r="B996" s="296" t="s">
        <v>845</v>
      </c>
      <c r="C996" s="205">
        <f>SUM(C997:C998)</f>
        <v>10238</v>
      </c>
      <c r="D996" s="205">
        <f>((((SUM(D997:D998))+0)+0)+0)+0</f>
        <v>7000</v>
      </c>
      <c r="E996" s="439">
        <f t="shared" si="47"/>
        <v>-0.316</v>
      </c>
      <c r="F996" s="258" t="str">
        <f t="shared" si="48"/>
        <v>是</v>
      </c>
      <c r="G996" s="160" t="str">
        <f t="shared" si="49"/>
        <v>款</v>
      </c>
    </row>
    <row r="997" s="162" customFormat="1" ht="36" customHeight="1" spans="1:7">
      <c r="A997" s="438">
        <v>2149901</v>
      </c>
      <c r="B997" s="440" t="s">
        <v>846</v>
      </c>
      <c r="C997" s="205">
        <v>10238</v>
      </c>
      <c r="D997" s="205">
        <v>7000</v>
      </c>
      <c r="E997" s="439">
        <f t="shared" si="47"/>
        <v>-0.316</v>
      </c>
      <c r="F997" s="258" t="str">
        <f t="shared" si="48"/>
        <v>是</v>
      </c>
      <c r="G997" s="160" t="str">
        <f t="shared" si="49"/>
        <v>项</v>
      </c>
    </row>
    <row r="998" s="160" customFormat="1" ht="36" hidden="1" customHeight="1" spans="1:7">
      <c r="A998" s="438">
        <v>2149999</v>
      </c>
      <c r="B998" s="440" t="s">
        <v>845</v>
      </c>
      <c r="C998" s="205"/>
      <c r="D998" s="205">
        <v>0</v>
      </c>
      <c r="E998" s="439">
        <f t="shared" si="47"/>
        <v>0</v>
      </c>
      <c r="F998" s="258" t="str">
        <f t="shared" si="48"/>
        <v>否</v>
      </c>
      <c r="G998" s="160" t="str">
        <f t="shared" si="49"/>
        <v>项</v>
      </c>
    </row>
    <row r="999" s="162" customFormat="1" ht="36" customHeight="1" spans="1:7">
      <c r="A999" s="436">
        <v>215</v>
      </c>
      <c r="B999" s="284" t="s">
        <v>71</v>
      </c>
      <c r="C999" s="285">
        <f>SUM(C1000,C1010,C1026,C1031,C1042,C1049,C1057)</f>
        <v>-25030</v>
      </c>
      <c r="D999" s="285">
        <f>SUM(D1000,D1010,D1026,D1031,D1042,D1049,D1057)</f>
        <v>8160</v>
      </c>
      <c r="E999" s="437" t="str">
        <f t="shared" si="47"/>
        <v/>
      </c>
      <c r="F999" s="258" t="str">
        <f t="shared" si="48"/>
        <v>是</v>
      </c>
      <c r="G999" s="160" t="str">
        <f t="shared" si="49"/>
        <v>类</v>
      </c>
    </row>
    <row r="1000" s="162" customFormat="1" ht="36" customHeight="1" spans="1:7">
      <c r="A1000" s="438">
        <v>21501</v>
      </c>
      <c r="B1000" s="296" t="s">
        <v>847</v>
      </c>
      <c r="C1000" s="205">
        <f>SUM(C1001:C1009)</f>
        <v>2667</v>
      </c>
      <c r="D1000" s="205">
        <f>((((SUM(D1001:D1009))+0)+0)+0)+0</f>
        <v>1327</v>
      </c>
      <c r="E1000" s="439">
        <f t="shared" si="47"/>
        <v>-0.502</v>
      </c>
      <c r="F1000" s="258" t="str">
        <f t="shared" si="48"/>
        <v>是</v>
      </c>
      <c r="G1000" s="160" t="str">
        <f t="shared" si="49"/>
        <v>款</v>
      </c>
    </row>
    <row r="1001" s="162" customFormat="1" ht="36" customHeight="1" spans="1:7">
      <c r="A1001" s="438">
        <v>2150101</v>
      </c>
      <c r="B1001" s="440" t="s">
        <v>134</v>
      </c>
      <c r="C1001" s="205">
        <v>1154</v>
      </c>
      <c r="D1001" s="205">
        <v>773</v>
      </c>
      <c r="E1001" s="439">
        <f t="shared" si="47"/>
        <v>-0.33</v>
      </c>
      <c r="F1001" s="258" t="str">
        <f t="shared" si="48"/>
        <v>是</v>
      </c>
      <c r="G1001" s="160" t="str">
        <f t="shared" si="49"/>
        <v>项</v>
      </c>
    </row>
    <row r="1002" s="162" customFormat="1" ht="36" customHeight="1" spans="1:7">
      <c r="A1002" s="438">
        <v>2150102</v>
      </c>
      <c r="B1002" s="440" t="s">
        <v>135</v>
      </c>
      <c r="C1002" s="205">
        <v>22</v>
      </c>
      <c r="D1002" s="205">
        <v>109</v>
      </c>
      <c r="E1002" s="439">
        <f t="shared" si="47"/>
        <v>3.955</v>
      </c>
      <c r="F1002" s="258" t="str">
        <f t="shared" si="48"/>
        <v>是</v>
      </c>
      <c r="G1002" s="160" t="str">
        <f t="shared" si="49"/>
        <v>项</v>
      </c>
    </row>
    <row r="1003" s="162" customFormat="1" ht="36" customHeight="1" spans="1:7">
      <c r="A1003" s="438">
        <v>2150103</v>
      </c>
      <c r="B1003" s="440" t="s">
        <v>136</v>
      </c>
      <c r="C1003" s="205">
        <v>505</v>
      </c>
      <c r="D1003" s="205">
        <v>445</v>
      </c>
      <c r="E1003" s="439">
        <f t="shared" si="47"/>
        <v>-0.119</v>
      </c>
      <c r="F1003" s="258" t="str">
        <f t="shared" si="48"/>
        <v>是</v>
      </c>
      <c r="G1003" s="160" t="str">
        <f t="shared" si="49"/>
        <v>项</v>
      </c>
    </row>
    <row r="1004" s="162" customFormat="1" ht="36" customHeight="1" spans="1:7">
      <c r="A1004" s="438">
        <v>2150104</v>
      </c>
      <c r="B1004" s="440" t="s">
        <v>848</v>
      </c>
      <c r="C1004" s="205">
        <v>986</v>
      </c>
      <c r="D1004" s="205">
        <v>0</v>
      </c>
      <c r="E1004" s="439">
        <f t="shared" si="47"/>
        <v>-1</v>
      </c>
      <c r="F1004" s="258" t="str">
        <f t="shared" si="48"/>
        <v>是</v>
      </c>
      <c r="G1004" s="160" t="str">
        <f t="shared" si="49"/>
        <v>项</v>
      </c>
    </row>
    <row r="1005" s="160" customFormat="1" ht="36" hidden="1" customHeight="1" spans="1:7">
      <c r="A1005" s="438">
        <v>2150105</v>
      </c>
      <c r="B1005" s="440" t="s">
        <v>849</v>
      </c>
      <c r="C1005" s="205"/>
      <c r="D1005" s="205">
        <v>0</v>
      </c>
      <c r="E1005" s="439">
        <f t="shared" si="47"/>
        <v>0</v>
      </c>
      <c r="F1005" s="258" t="str">
        <f t="shared" si="48"/>
        <v>否</v>
      </c>
      <c r="G1005" s="160" t="str">
        <f t="shared" si="49"/>
        <v>项</v>
      </c>
    </row>
    <row r="1006" s="160" customFormat="1" ht="36" hidden="1" customHeight="1" spans="1:7">
      <c r="A1006" s="438">
        <v>2150106</v>
      </c>
      <c r="B1006" s="440" t="s">
        <v>850</v>
      </c>
      <c r="C1006" s="205"/>
      <c r="D1006" s="205">
        <v>0</v>
      </c>
      <c r="E1006" s="439">
        <f t="shared" si="47"/>
        <v>0</v>
      </c>
      <c r="F1006" s="258" t="str">
        <f t="shared" si="48"/>
        <v>否</v>
      </c>
      <c r="G1006" s="160" t="str">
        <f t="shared" si="49"/>
        <v>项</v>
      </c>
    </row>
    <row r="1007" s="160" customFormat="1" ht="36" hidden="1" customHeight="1" spans="1:7">
      <c r="A1007" s="438">
        <v>2150107</v>
      </c>
      <c r="B1007" s="440" t="s">
        <v>851</v>
      </c>
      <c r="C1007" s="205"/>
      <c r="D1007" s="205">
        <v>0</v>
      </c>
      <c r="E1007" s="439">
        <f t="shared" si="47"/>
        <v>0</v>
      </c>
      <c r="F1007" s="258" t="str">
        <f t="shared" si="48"/>
        <v>否</v>
      </c>
      <c r="G1007" s="160" t="str">
        <f t="shared" si="49"/>
        <v>项</v>
      </c>
    </row>
    <row r="1008" s="160" customFormat="1" ht="36" hidden="1" customHeight="1" spans="1:7">
      <c r="A1008" s="438">
        <v>2150108</v>
      </c>
      <c r="B1008" s="440" t="s">
        <v>852</v>
      </c>
      <c r="C1008" s="205"/>
      <c r="D1008" s="205">
        <v>0</v>
      </c>
      <c r="E1008" s="439">
        <f t="shared" si="47"/>
        <v>0</v>
      </c>
      <c r="F1008" s="258" t="str">
        <f t="shared" si="48"/>
        <v>否</v>
      </c>
      <c r="G1008" s="160" t="str">
        <f t="shared" si="49"/>
        <v>项</v>
      </c>
    </row>
    <row r="1009" s="160" customFormat="1" ht="36" hidden="1" customHeight="1" spans="1:7">
      <c r="A1009" s="438">
        <v>2150199</v>
      </c>
      <c r="B1009" s="440" t="s">
        <v>853</v>
      </c>
      <c r="C1009" s="205"/>
      <c r="D1009" s="205">
        <v>0</v>
      </c>
      <c r="E1009" s="439">
        <f t="shared" si="47"/>
        <v>0</v>
      </c>
      <c r="F1009" s="258" t="str">
        <f t="shared" si="48"/>
        <v>否</v>
      </c>
      <c r="G1009" s="160" t="str">
        <f t="shared" si="49"/>
        <v>项</v>
      </c>
    </row>
    <row r="1010" s="162" customFormat="1" ht="36" customHeight="1" spans="1:7">
      <c r="A1010" s="438">
        <v>21502</v>
      </c>
      <c r="B1010" s="296" t="s">
        <v>854</v>
      </c>
      <c r="C1010" s="205">
        <f>SUM(C1011:C1025)</f>
        <v>3398</v>
      </c>
      <c r="D1010" s="205">
        <f>((((SUM(D1011:D1025))+0)+0)+0)+0</f>
        <v>0</v>
      </c>
      <c r="E1010" s="439">
        <f t="shared" si="47"/>
        <v>-1</v>
      </c>
      <c r="F1010" s="258" t="str">
        <f t="shared" si="48"/>
        <v>是</v>
      </c>
      <c r="G1010" s="160" t="str">
        <f t="shared" si="49"/>
        <v>款</v>
      </c>
    </row>
    <row r="1011" s="160" customFormat="1" ht="36" hidden="1" customHeight="1" spans="1:7">
      <c r="A1011" s="438">
        <v>2150201</v>
      </c>
      <c r="B1011" s="440" t="s">
        <v>134</v>
      </c>
      <c r="C1011" s="205"/>
      <c r="D1011" s="205">
        <v>0</v>
      </c>
      <c r="E1011" s="439">
        <f t="shared" si="47"/>
        <v>0</v>
      </c>
      <c r="F1011" s="258" t="str">
        <f t="shared" si="48"/>
        <v>否</v>
      </c>
      <c r="G1011" s="160" t="str">
        <f t="shared" si="49"/>
        <v>项</v>
      </c>
    </row>
    <row r="1012" s="160" customFormat="1" ht="36" hidden="1" customHeight="1" spans="1:7">
      <c r="A1012" s="438">
        <v>2150202</v>
      </c>
      <c r="B1012" s="440" t="s">
        <v>135</v>
      </c>
      <c r="C1012" s="205"/>
      <c r="D1012" s="205">
        <v>0</v>
      </c>
      <c r="E1012" s="439">
        <f t="shared" si="47"/>
        <v>0</v>
      </c>
      <c r="F1012" s="258" t="str">
        <f t="shared" si="48"/>
        <v>否</v>
      </c>
      <c r="G1012" s="160" t="str">
        <f t="shared" si="49"/>
        <v>项</v>
      </c>
    </row>
    <row r="1013" s="160" customFormat="1" ht="36" hidden="1" customHeight="1" spans="1:7">
      <c r="A1013" s="438">
        <v>2150203</v>
      </c>
      <c r="B1013" s="440" t="s">
        <v>136</v>
      </c>
      <c r="C1013" s="205"/>
      <c r="D1013" s="205">
        <v>0</v>
      </c>
      <c r="E1013" s="439">
        <f t="shared" si="47"/>
        <v>0</v>
      </c>
      <c r="F1013" s="258" t="str">
        <f t="shared" si="48"/>
        <v>否</v>
      </c>
      <c r="G1013" s="160" t="str">
        <f t="shared" si="49"/>
        <v>项</v>
      </c>
    </row>
    <row r="1014" s="160" customFormat="1" ht="36" hidden="1" customHeight="1" spans="1:7">
      <c r="A1014" s="438">
        <v>2150204</v>
      </c>
      <c r="B1014" s="440" t="s">
        <v>855</v>
      </c>
      <c r="C1014" s="205"/>
      <c r="D1014" s="205">
        <v>0</v>
      </c>
      <c r="E1014" s="439">
        <f t="shared" si="47"/>
        <v>0</v>
      </c>
      <c r="F1014" s="258" t="str">
        <f t="shared" si="48"/>
        <v>否</v>
      </c>
      <c r="G1014" s="160" t="str">
        <f t="shared" si="49"/>
        <v>项</v>
      </c>
    </row>
    <row r="1015" s="160" customFormat="1" ht="36" hidden="1" customHeight="1" spans="1:7">
      <c r="A1015" s="438">
        <v>2150205</v>
      </c>
      <c r="B1015" s="440" t="s">
        <v>856</v>
      </c>
      <c r="C1015" s="205"/>
      <c r="D1015" s="205">
        <v>0</v>
      </c>
      <c r="E1015" s="439">
        <f t="shared" si="47"/>
        <v>0</v>
      </c>
      <c r="F1015" s="258" t="str">
        <f t="shared" si="48"/>
        <v>否</v>
      </c>
      <c r="G1015" s="160" t="str">
        <f t="shared" si="49"/>
        <v>项</v>
      </c>
    </row>
    <row r="1016" s="162" customFormat="1" ht="36" customHeight="1" spans="1:7">
      <c r="A1016" s="438">
        <v>2150206</v>
      </c>
      <c r="B1016" s="440" t="s">
        <v>857</v>
      </c>
      <c r="C1016" s="205">
        <v>790</v>
      </c>
      <c r="D1016" s="205">
        <v>0</v>
      </c>
      <c r="E1016" s="439">
        <f t="shared" si="47"/>
        <v>-1</v>
      </c>
      <c r="F1016" s="258" t="str">
        <f t="shared" si="48"/>
        <v>是</v>
      </c>
      <c r="G1016" s="160" t="str">
        <f t="shared" si="49"/>
        <v>项</v>
      </c>
    </row>
    <row r="1017" s="160" customFormat="1" ht="36" hidden="1" customHeight="1" spans="1:7">
      <c r="A1017" s="438">
        <v>2150207</v>
      </c>
      <c r="B1017" s="440" t="s">
        <v>858</v>
      </c>
      <c r="C1017" s="205"/>
      <c r="D1017" s="205">
        <v>0</v>
      </c>
      <c r="E1017" s="439">
        <f t="shared" si="47"/>
        <v>0</v>
      </c>
      <c r="F1017" s="258" t="str">
        <f t="shared" si="48"/>
        <v>否</v>
      </c>
      <c r="G1017" s="160" t="str">
        <f t="shared" si="49"/>
        <v>项</v>
      </c>
    </row>
    <row r="1018" s="160" customFormat="1" ht="36" hidden="1" customHeight="1" spans="1:7">
      <c r="A1018" s="438">
        <v>2150208</v>
      </c>
      <c r="B1018" s="440" t="s">
        <v>859</v>
      </c>
      <c r="C1018" s="205"/>
      <c r="D1018" s="205">
        <v>0</v>
      </c>
      <c r="E1018" s="439">
        <f t="shared" si="47"/>
        <v>0</v>
      </c>
      <c r="F1018" s="258" t="str">
        <f t="shared" si="48"/>
        <v>否</v>
      </c>
      <c r="G1018" s="160" t="str">
        <f t="shared" si="49"/>
        <v>项</v>
      </c>
    </row>
    <row r="1019" s="160" customFormat="1" ht="36" hidden="1" customHeight="1" spans="1:7">
      <c r="A1019" s="438">
        <v>2150209</v>
      </c>
      <c r="B1019" s="440" t="s">
        <v>860</v>
      </c>
      <c r="C1019" s="205"/>
      <c r="D1019" s="205">
        <v>0</v>
      </c>
      <c r="E1019" s="439">
        <f t="shared" si="47"/>
        <v>0</v>
      </c>
      <c r="F1019" s="258" t="str">
        <f t="shared" si="48"/>
        <v>否</v>
      </c>
      <c r="G1019" s="160" t="str">
        <f t="shared" si="49"/>
        <v>项</v>
      </c>
    </row>
    <row r="1020" s="160" customFormat="1" ht="36" hidden="1" customHeight="1" spans="1:7">
      <c r="A1020" s="438">
        <v>2150210</v>
      </c>
      <c r="B1020" s="440" t="s">
        <v>861</v>
      </c>
      <c r="C1020" s="205"/>
      <c r="D1020" s="205">
        <v>0</v>
      </c>
      <c r="E1020" s="439">
        <f t="shared" si="47"/>
        <v>0</v>
      </c>
      <c r="F1020" s="258" t="str">
        <f t="shared" si="48"/>
        <v>否</v>
      </c>
      <c r="G1020" s="160" t="str">
        <f t="shared" si="49"/>
        <v>项</v>
      </c>
    </row>
    <row r="1021" s="160" customFormat="1" ht="36" hidden="1" customHeight="1" spans="1:7">
      <c r="A1021" s="438">
        <v>2150212</v>
      </c>
      <c r="B1021" s="440" t="s">
        <v>862</v>
      </c>
      <c r="C1021" s="205"/>
      <c r="D1021" s="205">
        <v>0</v>
      </c>
      <c r="E1021" s="439">
        <f t="shared" si="47"/>
        <v>0</v>
      </c>
      <c r="F1021" s="258" t="str">
        <f t="shared" si="48"/>
        <v>否</v>
      </c>
      <c r="G1021" s="160" t="str">
        <f t="shared" si="49"/>
        <v>项</v>
      </c>
    </row>
    <row r="1022" s="160" customFormat="1" ht="36" hidden="1" customHeight="1" spans="1:7">
      <c r="A1022" s="438">
        <v>2150213</v>
      </c>
      <c r="B1022" s="440" t="s">
        <v>863</v>
      </c>
      <c r="C1022" s="205"/>
      <c r="D1022" s="205">
        <v>0</v>
      </c>
      <c r="E1022" s="439">
        <f t="shared" si="47"/>
        <v>0</v>
      </c>
      <c r="F1022" s="258" t="str">
        <f t="shared" si="48"/>
        <v>否</v>
      </c>
      <c r="G1022" s="160" t="str">
        <f t="shared" si="49"/>
        <v>项</v>
      </c>
    </row>
    <row r="1023" s="160" customFormat="1" ht="36" hidden="1" customHeight="1" spans="1:7">
      <c r="A1023" s="438">
        <v>2150214</v>
      </c>
      <c r="B1023" s="440" t="s">
        <v>864</v>
      </c>
      <c r="C1023" s="205"/>
      <c r="D1023" s="205">
        <v>0</v>
      </c>
      <c r="E1023" s="439">
        <f t="shared" si="47"/>
        <v>0</v>
      </c>
      <c r="F1023" s="258" t="str">
        <f t="shared" si="48"/>
        <v>否</v>
      </c>
      <c r="G1023" s="160" t="str">
        <f t="shared" si="49"/>
        <v>项</v>
      </c>
    </row>
    <row r="1024" s="162" customFormat="1" ht="36" customHeight="1" spans="1:7">
      <c r="A1024" s="438">
        <v>2150215</v>
      </c>
      <c r="B1024" s="440" t="s">
        <v>865</v>
      </c>
      <c r="C1024" s="205">
        <v>472</v>
      </c>
      <c r="D1024" s="205">
        <v>0</v>
      </c>
      <c r="E1024" s="439">
        <f t="shared" si="47"/>
        <v>-1</v>
      </c>
      <c r="F1024" s="258" t="str">
        <f t="shared" si="48"/>
        <v>是</v>
      </c>
      <c r="G1024" s="160" t="str">
        <f t="shared" si="49"/>
        <v>项</v>
      </c>
    </row>
    <row r="1025" s="162" customFormat="1" ht="36" customHeight="1" spans="1:7">
      <c r="A1025" s="438">
        <v>2150299</v>
      </c>
      <c r="B1025" s="440" t="s">
        <v>866</v>
      </c>
      <c r="C1025" s="205">
        <v>2136</v>
      </c>
      <c r="D1025" s="205">
        <v>0</v>
      </c>
      <c r="E1025" s="439">
        <f t="shared" si="47"/>
        <v>-1</v>
      </c>
      <c r="F1025" s="258" t="str">
        <f t="shared" si="48"/>
        <v>是</v>
      </c>
      <c r="G1025" s="160" t="str">
        <f t="shared" si="49"/>
        <v>项</v>
      </c>
    </row>
    <row r="1026" s="160" customFormat="1" ht="36" hidden="1" customHeight="1" spans="1:7">
      <c r="A1026" s="438">
        <v>21503</v>
      </c>
      <c r="B1026" s="296" t="s">
        <v>867</v>
      </c>
      <c r="C1026" s="205">
        <f>SUM(C1027:C1030)</f>
        <v>0</v>
      </c>
      <c r="D1026" s="205">
        <f>((((SUM(D1027:D1030))+0)+0)+0)+0</f>
        <v>0</v>
      </c>
      <c r="E1026" s="439">
        <f t="shared" si="47"/>
        <v>0</v>
      </c>
      <c r="F1026" s="258" t="str">
        <f t="shared" si="48"/>
        <v>否</v>
      </c>
      <c r="G1026" s="160" t="str">
        <f t="shared" si="49"/>
        <v>款</v>
      </c>
    </row>
    <row r="1027" s="160" customFormat="1" ht="36" hidden="1" customHeight="1" spans="1:7">
      <c r="A1027" s="438">
        <v>2150301</v>
      </c>
      <c r="B1027" s="440" t="s">
        <v>134</v>
      </c>
      <c r="C1027" s="205"/>
      <c r="D1027" s="205">
        <v>0</v>
      </c>
      <c r="E1027" s="439">
        <f t="shared" si="47"/>
        <v>0</v>
      </c>
      <c r="F1027" s="258" t="str">
        <f t="shared" si="48"/>
        <v>否</v>
      </c>
      <c r="G1027" s="160" t="str">
        <f t="shared" si="49"/>
        <v>项</v>
      </c>
    </row>
    <row r="1028" s="160" customFormat="1" ht="36" hidden="1" customHeight="1" spans="1:7">
      <c r="A1028" s="438">
        <v>2150302</v>
      </c>
      <c r="B1028" s="440" t="s">
        <v>135</v>
      </c>
      <c r="C1028" s="205"/>
      <c r="D1028" s="205">
        <v>0</v>
      </c>
      <c r="E1028" s="439">
        <f t="shared" ref="E1028:E1091" si="50">IF(C1028&lt;0,"",IFERROR(D1028/C1028-1,0))</f>
        <v>0</v>
      </c>
      <c r="F1028" s="258" t="str">
        <f t="shared" ref="F1028:F1091" si="51">IF(LEN(A1028)=3,"是",IF(B1028&lt;&gt;"",IF(SUM(C1028:D1028)&lt;&gt;0,"是","否"),"是"))</f>
        <v>否</v>
      </c>
      <c r="G1028" s="160" t="str">
        <f t="shared" ref="G1028:G1091" si="52">IF(LEN(A1028)=3,"类",IF(LEN(A1028)=5,"款","项"))</f>
        <v>项</v>
      </c>
    </row>
    <row r="1029" s="160" customFormat="1" ht="36" hidden="1" customHeight="1" spans="1:7">
      <c r="A1029" s="438">
        <v>2150303</v>
      </c>
      <c r="B1029" s="440" t="s">
        <v>136</v>
      </c>
      <c r="C1029" s="205"/>
      <c r="D1029" s="205">
        <v>0</v>
      </c>
      <c r="E1029" s="439">
        <f t="shared" si="50"/>
        <v>0</v>
      </c>
      <c r="F1029" s="258" t="str">
        <f t="shared" si="51"/>
        <v>否</v>
      </c>
      <c r="G1029" s="160" t="str">
        <f t="shared" si="52"/>
        <v>项</v>
      </c>
    </row>
    <row r="1030" s="160" customFormat="1" ht="36" hidden="1" customHeight="1" spans="1:7">
      <c r="A1030" s="438">
        <v>2150399</v>
      </c>
      <c r="B1030" s="440" t="s">
        <v>868</v>
      </c>
      <c r="C1030" s="205"/>
      <c r="D1030" s="205">
        <v>0</v>
      </c>
      <c r="E1030" s="439">
        <f t="shared" si="50"/>
        <v>0</v>
      </c>
      <c r="F1030" s="258" t="str">
        <f t="shared" si="51"/>
        <v>否</v>
      </c>
      <c r="G1030" s="160" t="str">
        <f t="shared" si="52"/>
        <v>项</v>
      </c>
    </row>
    <row r="1031" s="162" customFormat="1" ht="36" customHeight="1" spans="1:7">
      <c r="A1031" s="438">
        <v>21505</v>
      </c>
      <c r="B1031" s="296" t="s">
        <v>869</v>
      </c>
      <c r="C1031" s="205">
        <f>SUM(C1032:C1041)</f>
        <v>-34603</v>
      </c>
      <c r="D1031" s="205">
        <f>((((SUM(D1032:D1041))+0)+0)+0)+0</f>
        <v>3271</v>
      </c>
      <c r="E1031" s="439" t="str">
        <f t="shared" si="50"/>
        <v/>
      </c>
      <c r="F1031" s="258" t="str">
        <f t="shared" si="51"/>
        <v>是</v>
      </c>
      <c r="G1031" s="160" t="str">
        <f t="shared" si="52"/>
        <v>款</v>
      </c>
    </row>
    <row r="1032" s="162" customFormat="1" ht="36" customHeight="1" spans="1:7">
      <c r="A1032" s="438">
        <v>2150501</v>
      </c>
      <c r="B1032" s="440" t="s">
        <v>134</v>
      </c>
      <c r="C1032" s="205">
        <v>1032</v>
      </c>
      <c r="D1032" s="205">
        <v>946</v>
      </c>
      <c r="E1032" s="439">
        <f t="shared" si="50"/>
        <v>-0.083</v>
      </c>
      <c r="F1032" s="258" t="str">
        <f t="shared" si="51"/>
        <v>是</v>
      </c>
      <c r="G1032" s="160" t="str">
        <f t="shared" si="52"/>
        <v>项</v>
      </c>
    </row>
    <row r="1033" s="160" customFormat="1" ht="36" hidden="1" customHeight="1" spans="1:7">
      <c r="A1033" s="438">
        <v>2150502</v>
      </c>
      <c r="B1033" s="440" t="s">
        <v>135</v>
      </c>
      <c r="C1033" s="205"/>
      <c r="D1033" s="205">
        <v>0</v>
      </c>
      <c r="E1033" s="439">
        <f t="shared" si="50"/>
        <v>0</v>
      </c>
      <c r="F1033" s="258" t="str">
        <f t="shared" si="51"/>
        <v>否</v>
      </c>
      <c r="G1033" s="160" t="str">
        <f t="shared" si="52"/>
        <v>项</v>
      </c>
    </row>
    <row r="1034" s="160" customFormat="1" ht="36" hidden="1" customHeight="1" spans="1:7">
      <c r="A1034" s="438">
        <v>2150503</v>
      </c>
      <c r="B1034" s="440" t="s">
        <v>136</v>
      </c>
      <c r="C1034" s="205"/>
      <c r="D1034" s="205">
        <v>0</v>
      </c>
      <c r="E1034" s="439">
        <f t="shared" si="50"/>
        <v>0</v>
      </c>
      <c r="F1034" s="258" t="str">
        <f t="shared" si="51"/>
        <v>否</v>
      </c>
      <c r="G1034" s="160" t="str">
        <f t="shared" si="52"/>
        <v>项</v>
      </c>
    </row>
    <row r="1035" s="160" customFormat="1" ht="36" hidden="1" customHeight="1" spans="1:7">
      <c r="A1035" s="438">
        <v>2150505</v>
      </c>
      <c r="B1035" s="440" t="s">
        <v>870</v>
      </c>
      <c r="C1035" s="205"/>
      <c r="D1035" s="205">
        <v>0</v>
      </c>
      <c r="E1035" s="439">
        <f t="shared" si="50"/>
        <v>0</v>
      </c>
      <c r="F1035" s="258" t="str">
        <f t="shared" si="51"/>
        <v>否</v>
      </c>
      <c r="G1035" s="160" t="str">
        <f t="shared" si="52"/>
        <v>项</v>
      </c>
    </row>
    <row r="1036" s="160" customFormat="1" ht="36" hidden="1" customHeight="1" spans="1:7">
      <c r="A1036" s="438">
        <v>2150507</v>
      </c>
      <c r="B1036" s="440" t="s">
        <v>871</v>
      </c>
      <c r="C1036" s="205"/>
      <c r="D1036" s="205">
        <v>0</v>
      </c>
      <c r="E1036" s="439">
        <f t="shared" si="50"/>
        <v>0</v>
      </c>
      <c r="F1036" s="258" t="str">
        <f t="shared" si="51"/>
        <v>否</v>
      </c>
      <c r="G1036" s="160" t="str">
        <f t="shared" si="52"/>
        <v>项</v>
      </c>
    </row>
    <row r="1037" s="162" customFormat="1" ht="36" customHeight="1" spans="1:7">
      <c r="A1037" s="438">
        <v>2150508</v>
      </c>
      <c r="B1037" s="440" t="s">
        <v>872</v>
      </c>
      <c r="C1037" s="205">
        <v>113</v>
      </c>
      <c r="D1037" s="205">
        <v>406</v>
      </c>
      <c r="E1037" s="439">
        <f t="shared" si="50"/>
        <v>2.593</v>
      </c>
      <c r="F1037" s="258" t="str">
        <f t="shared" si="51"/>
        <v>是</v>
      </c>
      <c r="G1037" s="160" t="str">
        <f t="shared" si="52"/>
        <v>项</v>
      </c>
    </row>
    <row r="1038" s="160" customFormat="1" ht="36" hidden="1" customHeight="1" spans="1:7">
      <c r="A1038" s="442">
        <v>2150516</v>
      </c>
      <c r="B1038" s="451" t="s">
        <v>873</v>
      </c>
      <c r="C1038" s="205"/>
      <c r="D1038" s="205">
        <v>0</v>
      </c>
      <c r="E1038" s="439">
        <f t="shared" si="50"/>
        <v>0</v>
      </c>
      <c r="F1038" s="258" t="str">
        <f t="shared" si="51"/>
        <v>否</v>
      </c>
      <c r="G1038" s="160" t="str">
        <f t="shared" si="52"/>
        <v>项</v>
      </c>
    </row>
    <row r="1039" s="162" customFormat="1" ht="36" customHeight="1" spans="1:7">
      <c r="A1039" s="442">
        <v>2150517</v>
      </c>
      <c r="B1039" s="451" t="s">
        <v>874</v>
      </c>
      <c r="C1039" s="205">
        <v>-35895</v>
      </c>
      <c r="D1039" s="205">
        <v>1772</v>
      </c>
      <c r="E1039" s="439" t="str">
        <f t="shared" si="50"/>
        <v/>
      </c>
      <c r="F1039" s="258" t="str">
        <f t="shared" si="51"/>
        <v>是</v>
      </c>
      <c r="G1039" s="160" t="str">
        <f t="shared" si="52"/>
        <v>项</v>
      </c>
    </row>
    <row r="1040" s="162" customFormat="1" ht="36" customHeight="1" spans="1:7">
      <c r="A1040" s="442">
        <v>2150550</v>
      </c>
      <c r="B1040" s="451" t="s">
        <v>143</v>
      </c>
      <c r="C1040" s="205">
        <v>147</v>
      </c>
      <c r="D1040" s="205">
        <v>147</v>
      </c>
      <c r="E1040" s="439">
        <f t="shared" si="50"/>
        <v>0</v>
      </c>
      <c r="F1040" s="258" t="str">
        <f t="shared" si="51"/>
        <v>是</v>
      </c>
      <c r="G1040" s="160" t="str">
        <f t="shared" si="52"/>
        <v>项</v>
      </c>
    </row>
    <row r="1041" s="160" customFormat="1" ht="36" hidden="1" customHeight="1" spans="1:7">
      <c r="A1041" s="438">
        <v>2150599</v>
      </c>
      <c r="B1041" s="440" t="s">
        <v>875</v>
      </c>
      <c r="C1041" s="205"/>
      <c r="D1041" s="205">
        <v>0</v>
      </c>
      <c r="E1041" s="439">
        <f t="shared" si="50"/>
        <v>0</v>
      </c>
      <c r="F1041" s="258" t="str">
        <f t="shared" si="51"/>
        <v>否</v>
      </c>
      <c r="G1041" s="160" t="str">
        <f t="shared" si="52"/>
        <v>项</v>
      </c>
    </row>
    <row r="1042" s="162" customFormat="1" ht="36" customHeight="1" spans="1:7">
      <c r="A1042" s="438">
        <v>21507</v>
      </c>
      <c r="B1042" s="296" t="s">
        <v>876</v>
      </c>
      <c r="C1042" s="205">
        <f>SUM(C1043:C1048)</f>
        <v>863</v>
      </c>
      <c r="D1042" s="205">
        <f>((((SUM(D1043:D1048))+0)+0)+0)+0</f>
        <v>837</v>
      </c>
      <c r="E1042" s="439">
        <f t="shared" si="50"/>
        <v>-0.03</v>
      </c>
      <c r="F1042" s="258" t="str">
        <f t="shared" si="51"/>
        <v>是</v>
      </c>
      <c r="G1042" s="160" t="str">
        <f t="shared" si="52"/>
        <v>款</v>
      </c>
    </row>
    <row r="1043" s="162" customFormat="1" ht="36" customHeight="1" spans="1:7">
      <c r="A1043" s="438">
        <v>2150701</v>
      </c>
      <c r="B1043" s="440" t="s">
        <v>134</v>
      </c>
      <c r="C1043" s="205">
        <v>403</v>
      </c>
      <c r="D1043" s="205">
        <v>347</v>
      </c>
      <c r="E1043" s="439">
        <f t="shared" si="50"/>
        <v>-0.139</v>
      </c>
      <c r="F1043" s="258" t="str">
        <f t="shared" si="51"/>
        <v>是</v>
      </c>
      <c r="G1043" s="160" t="str">
        <f t="shared" si="52"/>
        <v>项</v>
      </c>
    </row>
    <row r="1044" s="162" customFormat="1" ht="36" customHeight="1" spans="1:7">
      <c r="A1044" s="438">
        <v>2150702</v>
      </c>
      <c r="B1044" s="440" t="s">
        <v>135</v>
      </c>
      <c r="C1044" s="205">
        <v>86</v>
      </c>
      <c r="D1044" s="205">
        <v>120</v>
      </c>
      <c r="E1044" s="439">
        <f t="shared" si="50"/>
        <v>0.395</v>
      </c>
      <c r="F1044" s="258" t="str">
        <f t="shared" si="51"/>
        <v>是</v>
      </c>
      <c r="G1044" s="160" t="str">
        <f t="shared" si="52"/>
        <v>项</v>
      </c>
    </row>
    <row r="1045" s="160" customFormat="1" ht="36" hidden="1" customHeight="1" spans="1:7">
      <c r="A1045" s="438">
        <v>2150703</v>
      </c>
      <c r="B1045" s="440" t="s">
        <v>136</v>
      </c>
      <c r="C1045" s="205"/>
      <c r="D1045" s="205">
        <v>0</v>
      </c>
      <c r="E1045" s="439">
        <f t="shared" si="50"/>
        <v>0</v>
      </c>
      <c r="F1045" s="258" t="str">
        <f t="shared" si="51"/>
        <v>否</v>
      </c>
      <c r="G1045" s="160" t="str">
        <f t="shared" si="52"/>
        <v>项</v>
      </c>
    </row>
    <row r="1046" s="160" customFormat="1" ht="36" hidden="1" customHeight="1" spans="1:7">
      <c r="A1046" s="438">
        <v>2150704</v>
      </c>
      <c r="B1046" s="440" t="s">
        <v>877</v>
      </c>
      <c r="C1046" s="205"/>
      <c r="D1046" s="205">
        <v>0</v>
      </c>
      <c r="E1046" s="439">
        <f t="shared" si="50"/>
        <v>0</v>
      </c>
      <c r="F1046" s="258" t="str">
        <f t="shared" si="51"/>
        <v>否</v>
      </c>
      <c r="G1046" s="160" t="str">
        <f t="shared" si="52"/>
        <v>项</v>
      </c>
    </row>
    <row r="1047" s="160" customFormat="1" ht="36" hidden="1" customHeight="1" spans="1:7">
      <c r="A1047" s="438">
        <v>2150705</v>
      </c>
      <c r="B1047" s="440" t="s">
        <v>878</v>
      </c>
      <c r="C1047" s="205"/>
      <c r="D1047" s="205">
        <v>0</v>
      </c>
      <c r="E1047" s="439">
        <f t="shared" si="50"/>
        <v>0</v>
      </c>
      <c r="F1047" s="258" t="str">
        <f t="shared" si="51"/>
        <v>否</v>
      </c>
      <c r="G1047" s="160" t="str">
        <f t="shared" si="52"/>
        <v>项</v>
      </c>
    </row>
    <row r="1048" s="162" customFormat="1" ht="36" customHeight="1" spans="1:7">
      <c r="A1048" s="438">
        <v>2150799</v>
      </c>
      <c r="B1048" s="440" t="s">
        <v>879</v>
      </c>
      <c r="C1048" s="205">
        <v>374</v>
      </c>
      <c r="D1048" s="205">
        <v>370</v>
      </c>
      <c r="E1048" s="439">
        <f t="shared" si="50"/>
        <v>-0.011</v>
      </c>
      <c r="F1048" s="258" t="str">
        <f t="shared" si="51"/>
        <v>是</v>
      </c>
      <c r="G1048" s="160" t="str">
        <f t="shared" si="52"/>
        <v>项</v>
      </c>
    </row>
    <row r="1049" s="162" customFormat="1" ht="36" customHeight="1" spans="1:7">
      <c r="A1049" s="438">
        <v>21508</v>
      </c>
      <c r="B1049" s="296" t="s">
        <v>880</v>
      </c>
      <c r="C1049" s="205">
        <f>SUM(C1050:C1056)</f>
        <v>2645</v>
      </c>
      <c r="D1049" s="205">
        <f>((((SUM(D1050:D1056))+0)+0)+0)+0</f>
        <v>2725</v>
      </c>
      <c r="E1049" s="439">
        <f t="shared" si="50"/>
        <v>0.03</v>
      </c>
      <c r="F1049" s="258" t="str">
        <f t="shared" si="51"/>
        <v>是</v>
      </c>
      <c r="G1049" s="160" t="str">
        <f t="shared" si="52"/>
        <v>款</v>
      </c>
    </row>
    <row r="1050" s="160" customFormat="1" ht="36" hidden="1" customHeight="1" spans="1:7">
      <c r="A1050" s="438">
        <v>2150801</v>
      </c>
      <c r="B1050" s="440" t="s">
        <v>134</v>
      </c>
      <c r="C1050" s="205"/>
      <c r="D1050" s="205">
        <v>0</v>
      </c>
      <c r="E1050" s="439">
        <f t="shared" si="50"/>
        <v>0</v>
      </c>
      <c r="F1050" s="258" t="str">
        <f t="shared" si="51"/>
        <v>否</v>
      </c>
      <c r="G1050" s="160" t="str">
        <f t="shared" si="52"/>
        <v>项</v>
      </c>
    </row>
    <row r="1051" s="160" customFormat="1" ht="36" hidden="1" customHeight="1" spans="1:7">
      <c r="A1051" s="438">
        <v>2150802</v>
      </c>
      <c r="B1051" s="440" t="s">
        <v>135</v>
      </c>
      <c r="C1051" s="205"/>
      <c r="D1051" s="205">
        <v>0</v>
      </c>
      <c r="E1051" s="439">
        <f t="shared" si="50"/>
        <v>0</v>
      </c>
      <c r="F1051" s="258" t="str">
        <f t="shared" si="51"/>
        <v>否</v>
      </c>
      <c r="G1051" s="160" t="str">
        <f t="shared" si="52"/>
        <v>项</v>
      </c>
    </row>
    <row r="1052" s="160" customFormat="1" ht="36" hidden="1" customHeight="1" spans="1:7">
      <c r="A1052" s="438">
        <v>2150803</v>
      </c>
      <c r="B1052" s="440" t="s">
        <v>136</v>
      </c>
      <c r="C1052" s="205"/>
      <c r="D1052" s="205">
        <v>0</v>
      </c>
      <c r="E1052" s="439">
        <f t="shared" si="50"/>
        <v>0</v>
      </c>
      <c r="F1052" s="258" t="str">
        <f t="shared" si="51"/>
        <v>否</v>
      </c>
      <c r="G1052" s="160" t="str">
        <f t="shared" si="52"/>
        <v>项</v>
      </c>
    </row>
    <row r="1053" s="160" customFormat="1" ht="36" hidden="1" customHeight="1" spans="1:7">
      <c r="A1053" s="438">
        <v>2150804</v>
      </c>
      <c r="B1053" s="440" t="s">
        <v>881</v>
      </c>
      <c r="C1053" s="205"/>
      <c r="D1053" s="205">
        <v>0</v>
      </c>
      <c r="E1053" s="439">
        <f t="shared" si="50"/>
        <v>0</v>
      </c>
      <c r="F1053" s="258" t="str">
        <f t="shared" si="51"/>
        <v>否</v>
      </c>
      <c r="G1053" s="160" t="str">
        <f t="shared" si="52"/>
        <v>项</v>
      </c>
    </row>
    <row r="1054" s="162" customFormat="1" ht="36" customHeight="1" spans="1:7">
      <c r="A1054" s="438">
        <v>2150805</v>
      </c>
      <c r="B1054" s="440" t="s">
        <v>882</v>
      </c>
      <c r="C1054" s="205">
        <v>2645</v>
      </c>
      <c r="D1054" s="205">
        <v>2725</v>
      </c>
      <c r="E1054" s="439">
        <f t="shared" si="50"/>
        <v>0.03</v>
      </c>
      <c r="F1054" s="258" t="str">
        <f t="shared" si="51"/>
        <v>是</v>
      </c>
      <c r="G1054" s="160" t="str">
        <f t="shared" si="52"/>
        <v>项</v>
      </c>
    </row>
    <row r="1055" s="160" customFormat="1" ht="36" hidden="1" customHeight="1" spans="1:7">
      <c r="A1055" s="442">
        <v>2150806</v>
      </c>
      <c r="B1055" s="448" t="s">
        <v>883</v>
      </c>
      <c r="C1055" s="205"/>
      <c r="D1055" s="205">
        <v>0</v>
      </c>
      <c r="E1055" s="439">
        <f t="shared" si="50"/>
        <v>0</v>
      </c>
      <c r="F1055" s="258" t="str">
        <f t="shared" si="51"/>
        <v>否</v>
      </c>
      <c r="G1055" s="160" t="str">
        <f t="shared" si="52"/>
        <v>项</v>
      </c>
    </row>
    <row r="1056" s="160" customFormat="1" ht="36" hidden="1" customHeight="1" spans="1:7">
      <c r="A1056" s="438">
        <v>2150899</v>
      </c>
      <c r="B1056" s="440" t="s">
        <v>884</v>
      </c>
      <c r="C1056" s="205"/>
      <c r="D1056" s="205">
        <v>0</v>
      </c>
      <c r="E1056" s="439">
        <f t="shared" si="50"/>
        <v>0</v>
      </c>
      <c r="F1056" s="258" t="str">
        <f t="shared" si="51"/>
        <v>否</v>
      </c>
      <c r="G1056" s="160" t="str">
        <f t="shared" si="52"/>
        <v>项</v>
      </c>
    </row>
    <row r="1057" s="160" customFormat="1" ht="36" hidden="1" customHeight="1" spans="1:7">
      <c r="A1057" s="438">
        <v>21599</v>
      </c>
      <c r="B1057" s="296" t="s">
        <v>885</v>
      </c>
      <c r="C1057" s="444">
        <f>SUM(C1058:C1062)</f>
        <v>0</v>
      </c>
      <c r="D1057" s="444">
        <f>((((SUM(D1058:D1062))+0)+0)+0)+0</f>
        <v>0</v>
      </c>
      <c r="E1057" s="439">
        <f t="shared" si="50"/>
        <v>0</v>
      </c>
      <c r="F1057" s="258" t="str">
        <f t="shared" si="51"/>
        <v>否</v>
      </c>
      <c r="G1057" s="160" t="str">
        <f t="shared" si="52"/>
        <v>款</v>
      </c>
    </row>
    <row r="1058" s="160" customFormat="1" ht="36" hidden="1" customHeight="1" spans="1:7">
      <c r="A1058" s="438">
        <v>2159901</v>
      </c>
      <c r="B1058" s="440" t="s">
        <v>886</v>
      </c>
      <c r="C1058" s="205"/>
      <c r="D1058" s="205">
        <v>0</v>
      </c>
      <c r="E1058" s="439">
        <f t="shared" si="50"/>
        <v>0</v>
      </c>
      <c r="F1058" s="258" t="str">
        <f t="shared" si="51"/>
        <v>否</v>
      </c>
      <c r="G1058" s="160" t="str">
        <f t="shared" si="52"/>
        <v>项</v>
      </c>
    </row>
    <row r="1059" s="160" customFormat="1" ht="36" hidden="1" customHeight="1" spans="1:7">
      <c r="A1059" s="438">
        <v>2159904</v>
      </c>
      <c r="B1059" s="440" t="s">
        <v>887</v>
      </c>
      <c r="C1059" s="205"/>
      <c r="D1059" s="205">
        <v>0</v>
      </c>
      <c r="E1059" s="439">
        <f t="shared" si="50"/>
        <v>0</v>
      </c>
      <c r="F1059" s="258" t="str">
        <f t="shared" si="51"/>
        <v>否</v>
      </c>
      <c r="G1059" s="160" t="str">
        <f t="shared" si="52"/>
        <v>项</v>
      </c>
    </row>
    <row r="1060" s="160" customFormat="1" ht="36" hidden="1" customHeight="1" spans="1:7">
      <c r="A1060" s="438">
        <v>2159905</v>
      </c>
      <c r="B1060" s="440" t="s">
        <v>888</v>
      </c>
      <c r="C1060" s="205"/>
      <c r="D1060" s="205">
        <v>0</v>
      </c>
      <c r="E1060" s="439">
        <f t="shared" si="50"/>
        <v>0</v>
      </c>
      <c r="F1060" s="258" t="str">
        <f t="shared" si="51"/>
        <v>否</v>
      </c>
      <c r="G1060" s="160" t="str">
        <f t="shared" si="52"/>
        <v>项</v>
      </c>
    </row>
    <row r="1061" s="160" customFormat="1" ht="36" hidden="1" customHeight="1" spans="1:7">
      <c r="A1061" s="438">
        <v>2159906</v>
      </c>
      <c r="B1061" s="440" t="s">
        <v>889</v>
      </c>
      <c r="C1061" s="205"/>
      <c r="D1061" s="205">
        <v>0</v>
      </c>
      <c r="E1061" s="439">
        <f t="shared" si="50"/>
        <v>0</v>
      </c>
      <c r="F1061" s="258" t="str">
        <f t="shared" si="51"/>
        <v>否</v>
      </c>
      <c r="G1061" s="160" t="str">
        <f t="shared" si="52"/>
        <v>项</v>
      </c>
    </row>
    <row r="1062" s="160" customFormat="1" ht="36" hidden="1" customHeight="1" spans="1:7">
      <c r="A1062" s="438">
        <v>2159999</v>
      </c>
      <c r="B1062" s="440" t="s">
        <v>885</v>
      </c>
      <c r="C1062" s="205"/>
      <c r="D1062" s="205">
        <v>0</v>
      </c>
      <c r="E1062" s="439">
        <f t="shared" si="50"/>
        <v>0</v>
      </c>
      <c r="F1062" s="258" t="str">
        <f t="shared" si="51"/>
        <v>否</v>
      </c>
      <c r="G1062" s="160" t="str">
        <f t="shared" si="52"/>
        <v>项</v>
      </c>
    </row>
    <row r="1063" s="162" customFormat="1" ht="36" customHeight="1" spans="1:7">
      <c r="A1063" s="436">
        <v>216</v>
      </c>
      <c r="B1063" s="284" t="s">
        <v>73</v>
      </c>
      <c r="C1063" s="285">
        <f>SUM(C1064,C1074,C1080)</f>
        <v>6315</v>
      </c>
      <c r="D1063" s="285">
        <f>SUM(D1064,D1074,D1080)</f>
        <v>4389</v>
      </c>
      <c r="E1063" s="437">
        <f t="shared" si="50"/>
        <v>-0.305</v>
      </c>
      <c r="F1063" s="258" t="str">
        <f t="shared" si="51"/>
        <v>是</v>
      </c>
      <c r="G1063" s="160" t="str">
        <f t="shared" si="52"/>
        <v>类</v>
      </c>
    </row>
    <row r="1064" s="162" customFormat="1" ht="36" customHeight="1" spans="1:7">
      <c r="A1064" s="438">
        <v>21602</v>
      </c>
      <c r="B1064" s="296" t="s">
        <v>890</v>
      </c>
      <c r="C1064" s="205">
        <f>SUM(C1065:C1073)</f>
        <v>2566</v>
      </c>
      <c r="D1064" s="205">
        <f>((((SUM(D1065:D1073))+0)+0)+0)+0</f>
        <v>2804</v>
      </c>
      <c r="E1064" s="439">
        <f t="shared" si="50"/>
        <v>0.093</v>
      </c>
      <c r="F1064" s="258" t="str">
        <f t="shared" si="51"/>
        <v>是</v>
      </c>
      <c r="G1064" s="160" t="str">
        <f t="shared" si="52"/>
        <v>款</v>
      </c>
    </row>
    <row r="1065" s="162" customFormat="1" ht="36" customHeight="1" spans="1:7">
      <c r="A1065" s="438">
        <v>2160201</v>
      </c>
      <c r="B1065" s="440" t="s">
        <v>134</v>
      </c>
      <c r="C1065" s="205">
        <v>343</v>
      </c>
      <c r="D1065" s="205">
        <v>312</v>
      </c>
      <c r="E1065" s="439">
        <f t="shared" si="50"/>
        <v>-0.09</v>
      </c>
      <c r="F1065" s="258" t="str">
        <f t="shared" si="51"/>
        <v>是</v>
      </c>
      <c r="G1065" s="160" t="str">
        <f t="shared" si="52"/>
        <v>项</v>
      </c>
    </row>
    <row r="1066" s="162" customFormat="1" ht="36" customHeight="1" spans="1:7">
      <c r="A1066" s="438">
        <v>2160202</v>
      </c>
      <c r="B1066" s="440" t="s">
        <v>135</v>
      </c>
      <c r="C1066" s="205">
        <v>34</v>
      </c>
      <c r="D1066" s="205">
        <v>30</v>
      </c>
      <c r="E1066" s="439">
        <f t="shared" si="50"/>
        <v>-0.118</v>
      </c>
      <c r="F1066" s="258" t="str">
        <f t="shared" si="51"/>
        <v>是</v>
      </c>
      <c r="G1066" s="160" t="str">
        <f t="shared" si="52"/>
        <v>项</v>
      </c>
    </row>
    <row r="1067" s="160" customFormat="1" ht="36" hidden="1" customHeight="1" spans="1:7">
      <c r="A1067" s="438">
        <v>2160203</v>
      </c>
      <c r="B1067" s="440" t="s">
        <v>136</v>
      </c>
      <c r="C1067" s="205"/>
      <c r="D1067" s="205">
        <v>0</v>
      </c>
      <c r="E1067" s="439">
        <f t="shared" si="50"/>
        <v>0</v>
      </c>
      <c r="F1067" s="258" t="str">
        <f t="shared" si="51"/>
        <v>否</v>
      </c>
      <c r="G1067" s="160" t="str">
        <f t="shared" si="52"/>
        <v>项</v>
      </c>
    </row>
    <row r="1068" s="160" customFormat="1" ht="36" hidden="1" customHeight="1" spans="1:7">
      <c r="A1068" s="438">
        <v>2160216</v>
      </c>
      <c r="B1068" s="440" t="s">
        <v>891</v>
      </c>
      <c r="C1068" s="205"/>
      <c r="D1068" s="205">
        <v>0</v>
      </c>
      <c r="E1068" s="439">
        <f t="shared" si="50"/>
        <v>0</v>
      </c>
      <c r="F1068" s="258" t="str">
        <f t="shared" si="51"/>
        <v>否</v>
      </c>
      <c r="G1068" s="160" t="str">
        <f t="shared" si="52"/>
        <v>项</v>
      </c>
    </row>
    <row r="1069" s="160" customFormat="1" ht="36" hidden="1" customHeight="1" spans="1:7">
      <c r="A1069" s="438">
        <v>2160217</v>
      </c>
      <c r="B1069" s="440" t="s">
        <v>892</v>
      </c>
      <c r="C1069" s="205"/>
      <c r="D1069" s="205">
        <v>0</v>
      </c>
      <c r="E1069" s="439">
        <f t="shared" si="50"/>
        <v>0</v>
      </c>
      <c r="F1069" s="258" t="str">
        <f t="shared" si="51"/>
        <v>否</v>
      </c>
      <c r="G1069" s="160" t="str">
        <f t="shared" si="52"/>
        <v>项</v>
      </c>
    </row>
    <row r="1070" s="160" customFormat="1" ht="36" hidden="1" customHeight="1" spans="1:7">
      <c r="A1070" s="438">
        <v>2160218</v>
      </c>
      <c r="B1070" s="440" t="s">
        <v>893</v>
      </c>
      <c r="C1070" s="205"/>
      <c r="D1070" s="205">
        <v>0</v>
      </c>
      <c r="E1070" s="439">
        <f t="shared" si="50"/>
        <v>0</v>
      </c>
      <c r="F1070" s="258" t="str">
        <f t="shared" si="51"/>
        <v>否</v>
      </c>
      <c r="G1070" s="160" t="str">
        <f t="shared" si="52"/>
        <v>项</v>
      </c>
    </row>
    <row r="1071" s="160" customFormat="1" ht="36" hidden="1" customHeight="1" spans="1:7">
      <c r="A1071" s="438">
        <v>2160219</v>
      </c>
      <c r="B1071" s="440" t="s">
        <v>894</v>
      </c>
      <c r="C1071" s="205"/>
      <c r="D1071" s="205">
        <v>0</v>
      </c>
      <c r="E1071" s="439">
        <f t="shared" si="50"/>
        <v>0</v>
      </c>
      <c r="F1071" s="258" t="str">
        <f t="shared" si="51"/>
        <v>否</v>
      </c>
      <c r="G1071" s="160" t="str">
        <f t="shared" si="52"/>
        <v>项</v>
      </c>
    </row>
    <row r="1072" s="162" customFormat="1" ht="36" customHeight="1" spans="1:7">
      <c r="A1072" s="438">
        <v>2160250</v>
      </c>
      <c r="B1072" s="440" t="s">
        <v>143</v>
      </c>
      <c r="C1072" s="205">
        <v>33</v>
      </c>
      <c r="D1072" s="205">
        <v>33</v>
      </c>
      <c r="E1072" s="439">
        <f t="shared" si="50"/>
        <v>0</v>
      </c>
      <c r="F1072" s="258" t="str">
        <f t="shared" si="51"/>
        <v>是</v>
      </c>
      <c r="G1072" s="160" t="str">
        <f t="shared" si="52"/>
        <v>项</v>
      </c>
    </row>
    <row r="1073" s="162" customFormat="1" ht="36" customHeight="1" spans="1:7">
      <c r="A1073" s="438">
        <v>2160299</v>
      </c>
      <c r="B1073" s="440" t="s">
        <v>895</v>
      </c>
      <c r="C1073" s="205">
        <v>2156</v>
      </c>
      <c r="D1073" s="205">
        <v>2429</v>
      </c>
      <c r="E1073" s="439">
        <f t="shared" si="50"/>
        <v>0.127</v>
      </c>
      <c r="F1073" s="258" t="str">
        <f t="shared" si="51"/>
        <v>是</v>
      </c>
      <c r="G1073" s="160" t="str">
        <f t="shared" si="52"/>
        <v>项</v>
      </c>
    </row>
    <row r="1074" s="162" customFormat="1" ht="36" customHeight="1" spans="1:7">
      <c r="A1074" s="438">
        <v>21606</v>
      </c>
      <c r="B1074" s="296" t="s">
        <v>896</v>
      </c>
      <c r="C1074" s="205">
        <f>SUM(C1075:C1079)</f>
        <v>3749</v>
      </c>
      <c r="D1074" s="205">
        <f>((((SUM(D1075:D1079))+0)+0)+0)+0</f>
        <v>1585</v>
      </c>
      <c r="E1074" s="439">
        <f t="shared" si="50"/>
        <v>-0.577</v>
      </c>
      <c r="F1074" s="258" t="str">
        <f t="shared" si="51"/>
        <v>是</v>
      </c>
      <c r="G1074" s="160" t="str">
        <f t="shared" si="52"/>
        <v>款</v>
      </c>
    </row>
    <row r="1075" s="162" customFormat="1" ht="36" customHeight="1" spans="1:7">
      <c r="A1075" s="438">
        <v>2160601</v>
      </c>
      <c r="B1075" s="440" t="s">
        <v>134</v>
      </c>
      <c r="C1075" s="205">
        <v>80</v>
      </c>
      <c r="D1075" s="205"/>
      <c r="E1075" s="439">
        <f t="shared" si="50"/>
        <v>-1</v>
      </c>
      <c r="F1075" s="258" t="str">
        <f t="shared" si="51"/>
        <v>是</v>
      </c>
      <c r="G1075" s="160" t="str">
        <f t="shared" si="52"/>
        <v>项</v>
      </c>
    </row>
    <row r="1076" s="160" customFormat="1" ht="36" hidden="1" customHeight="1" spans="1:7">
      <c r="A1076" s="438">
        <v>2160602</v>
      </c>
      <c r="B1076" s="440" t="s">
        <v>135</v>
      </c>
      <c r="C1076" s="205"/>
      <c r="D1076" s="205">
        <v>0</v>
      </c>
      <c r="E1076" s="439">
        <f t="shared" si="50"/>
        <v>0</v>
      </c>
      <c r="F1076" s="258" t="str">
        <f t="shared" si="51"/>
        <v>否</v>
      </c>
      <c r="G1076" s="160" t="str">
        <f t="shared" si="52"/>
        <v>项</v>
      </c>
    </row>
    <row r="1077" s="160" customFormat="1" ht="36" hidden="1" customHeight="1" spans="1:7">
      <c r="A1077" s="438">
        <v>2160603</v>
      </c>
      <c r="B1077" s="440" t="s">
        <v>136</v>
      </c>
      <c r="C1077" s="205"/>
      <c r="D1077" s="205">
        <v>0</v>
      </c>
      <c r="E1077" s="439">
        <f t="shared" si="50"/>
        <v>0</v>
      </c>
      <c r="F1077" s="258" t="str">
        <f t="shared" si="51"/>
        <v>否</v>
      </c>
      <c r="G1077" s="160" t="str">
        <f t="shared" si="52"/>
        <v>项</v>
      </c>
    </row>
    <row r="1078" s="160" customFormat="1" ht="36" hidden="1" customHeight="1" spans="1:7">
      <c r="A1078" s="438">
        <v>2160607</v>
      </c>
      <c r="B1078" s="440" t="s">
        <v>897</v>
      </c>
      <c r="C1078" s="205"/>
      <c r="D1078" s="205">
        <v>0</v>
      </c>
      <c r="E1078" s="439">
        <f t="shared" si="50"/>
        <v>0</v>
      </c>
      <c r="F1078" s="258" t="str">
        <f t="shared" si="51"/>
        <v>否</v>
      </c>
      <c r="G1078" s="160" t="str">
        <f t="shared" si="52"/>
        <v>项</v>
      </c>
    </row>
    <row r="1079" s="162" customFormat="1" ht="36" customHeight="1" spans="1:7">
      <c r="A1079" s="438">
        <v>2160699</v>
      </c>
      <c r="B1079" s="440" t="s">
        <v>898</v>
      </c>
      <c r="C1079" s="205">
        <v>3669</v>
      </c>
      <c r="D1079" s="205">
        <v>1585</v>
      </c>
      <c r="E1079" s="439">
        <f t="shared" si="50"/>
        <v>-0.568</v>
      </c>
      <c r="F1079" s="258" t="str">
        <f t="shared" si="51"/>
        <v>是</v>
      </c>
      <c r="G1079" s="160" t="str">
        <f t="shared" si="52"/>
        <v>项</v>
      </c>
    </row>
    <row r="1080" s="160" customFormat="1" ht="36" hidden="1" customHeight="1" spans="1:7">
      <c r="A1080" s="438">
        <v>21699</v>
      </c>
      <c r="B1080" s="296" t="s">
        <v>899</v>
      </c>
      <c r="C1080" s="205">
        <f>SUM(C1081:C1082)</f>
        <v>0</v>
      </c>
      <c r="D1080" s="205">
        <f>((((SUM(D1081:D1082))+0)+0)+0)+0</f>
        <v>0</v>
      </c>
      <c r="E1080" s="439">
        <f t="shared" si="50"/>
        <v>0</v>
      </c>
      <c r="F1080" s="258" t="str">
        <f t="shared" si="51"/>
        <v>否</v>
      </c>
      <c r="G1080" s="160" t="str">
        <f t="shared" si="52"/>
        <v>款</v>
      </c>
    </row>
    <row r="1081" s="160" customFormat="1" ht="36" hidden="1" customHeight="1" spans="1:7">
      <c r="A1081" s="438">
        <v>2169901</v>
      </c>
      <c r="B1081" s="440" t="s">
        <v>900</v>
      </c>
      <c r="C1081" s="205"/>
      <c r="D1081" s="205">
        <v>0</v>
      </c>
      <c r="E1081" s="439">
        <f t="shared" si="50"/>
        <v>0</v>
      </c>
      <c r="F1081" s="258" t="str">
        <f t="shared" si="51"/>
        <v>否</v>
      </c>
      <c r="G1081" s="160" t="str">
        <f t="shared" si="52"/>
        <v>项</v>
      </c>
    </row>
    <row r="1082" s="160" customFormat="1" ht="36" hidden="1" customHeight="1" spans="1:7">
      <c r="A1082" s="438">
        <v>2169999</v>
      </c>
      <c r="B1082" s="440" t="s">
        <v>899</v>
      </c>
      <c r="C1082" s="205"/>
      <c r="D1082" s="205">
        <v>0</v>
      </c>
      <c r="E1082" s="439">
        <f t="shared" si="50"/>
        <v>0</v>
      </c>
      <c r="F1082" s="258" t="str">
        <f t="shared" si="51"/>
        <v>否</v>
      </c>
      <c r="G1082" s="160" t="str">
        <f t="shared" si="52"/>
        <v>项</v>
      </c>
    </row>
    <row r="1083" s="162" customFormat="1" ht="36" customHeight="1" spans="1:7">
      <c r="A1083" s="436">
        <v>217</v>
      </c>
      <c r="B1083" s="284" t="s">
        <v>75</v>
      </c>
      <c r="C1083" s="285">
        <f>SUM(C1084,C1091,C1101,C1107)</f>
        <v>229</v>
      </c>
      <c r="D1083" s="285">
        <f>SUM(D1084,D1091,D1101,D1107)</f>
        <v>2</v>
      </c>
      <c r="E1083" s="437">
        <f t="shared" si="50"/>
        <v>-0.991</v>
      </c>
      <c r="F1083" s="258" t="str">
        <f t="shared" si="51"/>
        <v>是</v>
      </c>
      <c r="G1083" s="160" t="str">
        <f t="shared" si="52"/>
        <v>类</v>
      </c>
    </row>
    <row r="1084" s="162" customFormat="1" ht="36" customHeight="1" spans="1:7">
      <c r="A1084" s="438">
        <v>21701</v>
      </c>
      <c r="B1084" s="296" t="s">
        <v>901</v>
      </c>
      <c r="C1084" s="205">
        <f>SUM(C1085:C1090)</f>
        <v>200</v>
      </c>
      <c r="D1084" s="205">
        <f>((((SUM(D1085:D1090))+0)+0)+0)+0</f>
        <v>0</v>
      </c>
      <c r="E1084" s="439">
        <f t="shared" si="50"/>
        <v>-1</v>
      </c>
      <c r="F1084" s="258" t="str">
        <f t="shared" si="51"/>
        <v>是</v>
      </c>
      <c r="G1084" s="160" t="str">
        <f t="shared" si="52"/>
        <v>款</v>
      </c>
    </row>
    <row r="1085" s="162" customFormat="1" ht="36" customHeight="1" spans="1:7">
      <c r="A1085" s="438">
        <v>2170101</v>
      </c>
      <c r="B1085" s="440" t="s">
        <v>134</v>
      </c>
      <c r="C1085" s="205">
        <v>100</v>
      </c>
      <c r="D1085" s="205">
        <v>0</v>
      </c>
      <c r="E1085" s="439">
        <f t="shared" si="50"/>
        <v>-1</v>
      </c>
      <c r="F1085" s="258" t="str">
        <f t="shared" si="51"/>
        <v>是</v>
      </c>
      <c r="G1085" s="160" t="str">
        <f t="shared" si="52"/>
        <v>项</v>
      </c>
    </row>
    <row r="1086" s="162" customFormat="1" ht="36" customHeight="1" spans="1:7">
      <c r="A1086" s="438">
        <v>2170102</v>
      </c>
      <c r="B1086" s="440" t="s">
        <v>135</v>
      </c>
      <c r="C1086" s="205">
        <v>100</v>
      </c>
      <c r="D1086" s="205">
        <v>0</v>
      </c>
      <c r="E1086" s="439">
        <f t="shared" si="50"/>
        <v>-1</v>
      </c>
      <c r="F1086" s="258" t="str">
        <f t="shared" si="51"/>
        <v>是</v>
      </c>
      <c r="G1086" s="160" t="str">
        <f t="shared" si="52"/>
        <v>项</v>
      </c>
    </row>
    <row r="1087" s="160" customFormat="1" ht="36" hidden="1" customHeight="1" spans="1:7">
      <c r="A1087" s="438">
        <v>2170103</v>
      </c>
      <c r="B1087" s="440" t="s">
        <v>136</v>
      </c>
      <c r="C1087" s="205"/>
      <c r="D1087" s="205">
        <v>0</v>
      </c>
      <c r="E1087" s="439">
        <f t="shared" si="50"/>
        <v>0</v>
      </c>
      <c r="F1087" s="258" t="str">
        <f t="shared" si="51"/>
        <v>否</v>
      </c>
      <c r="G1087" s="160" t="str">
        <f t="shared" si="52"/>
        <v>项</v>
      </c>
    </row>
    <row r="1088" s="160" customFormat="1" ht="36" hidden="1" customHeight="1" spans="1:7">
      <c r="A1088" s="438">
        <v>2170104</v>
      </c>
      <c r="B1088" s="440" t="s">
        <v>902</v>
      </c>
      <c r="C1088" s="205"/>
      <c r="D1088" s="205">
        <v>0</v>
      </c>
      <c r="E1088" s="439">
        <f t="shared" si="50"/>
        <v>0</v>
      </c>
      <c r="F1088" s="258" t="str">
        <f t="shared" si="51"/>
        <v>否</v>
      </c>
      <c r="G1088" s="160" t="str">
        <f t="shared" si="52"/>
        <v>项</v>
      </c>
    </row>
    <row r="1089" s="160" customFormat="1" ht="36" hidden="1" customHeight="1" spans="1:7">
      <c r="A1089" s="438">
        <v>2170150</v>
      </c>
      <c r="B1089" s="440" t="s">
        <v>143</v>
      </c>
      <c r="C1089" s="205"/>
      <c r="D1089" s="205">
        <v>0</v>
      </c>
      <c r="E1089" s="439">
        <f t="shared" si="50"/>
        <v>0</v>
      </c>
      <c r="F1089" s="258" t="str">
        <f t="shared" si="51"/>
        <v>否</v>
      </c>
      <c r="G1089" s="160" t="str">
        <f t="shared" si="52"/>
        <v>项</v>
      </c>
    </row>
    <row r="1090" s="160" customFormat="1" ht="36" hidden="1" customHeight="1" spans="1:7">
      <c r="A1090" s="438">
        <v>2170199</v>
      </c>
      <c r="B1090" s="440" t="s">
        <v>903</v>
      </c>
      <c r="C1090" s="205"/>
      <c r="D1090" s="205">
        <v>0</v>
      </c>
      <c r="E1090" s="439">
        <f t="shared" si="50"/>
        <v>0</v>
      </c>
      <c r="F1090" s="258" t="str">
        <f t="shared" si="51"/>
        <v>否</v>
      </c>
      <c r="G1090" s="160" t="str">
        <f t="shared" si="52"/>
        <v>项</v>
      </c>
    </row>
    <row r="1091" s="160" customFormat="1" ht="36" hidden="1" customHeight="1" spans="1:7">
      <c r="A1091" s="447">
        <v>21702</v>
      </c>
      <c r="B1091" s="452" t="s">
        <v>904</v>
      </c>
      <c r="C1091" s="205">
        <f>SUM(C1092:C1100)</f>
        <v>0</v>
      </c>
      <c r="D1091" s="205">
        <f>((((SUM(D1092:D1100))+0)+0)+0)+0</f>
        <v>0</v>
      </c>
      <c r="E1091" s="439">
        <f t="shared" si="50"/>
        <v>0</v>
      </c>
      <c r="F1091" s="258" t="str">
        <f t="shared" si="51"/>
        <v>否</v>
      </c>
      <c r="G1091" s="160" t="str">
        <f t="shared" si="52"/>
        <v>款</v>
      </c>
    </row>
    <row r="1092" s="160" customFormat="1" ht="36" hidden="1" customHeight="1" spans="1:7">
      <c r="A1092" s="449">
        <v>2170201</v>
      </c>
      <c r="B1092" s="453" t="s">
        <v>905</v>
      </c>
      <c r="C1092" s="205"/>
      <c r="D1092" s="205">
        <v>0</v>
      </c>
      <c r="E1092" s="439">
        <f t="shared" ref="E1092:E1155" si="53">IF(C1092&lt;0,"",IFERROR(D1092/C1092-1,0))</f>
        <v>0</v>
      </c>
      <c r="F1092" s="258" t="str">
        <f t="shared" ref="F1092:F1155" si="54">IF(LEN(A1092)=3,"是",IF(B1092&lt;&gt;"",IF(SUM(C1092:D1092)&lt;&gt;0,"是","否"),"是"))</f>
        <v>否</v>
      </c>
      <c r="G1092" s="160" t="str">
        <f t="shared" ref="G1092:G1155" si="55">IF(LEN(A1092)=3,"类",IF(LEN(A1092)=5,"款","项"))</f>
        <v>项</v>
      </c>
    </row>
    <row r="1093" s="160" customFormat="1" ht="36" hidden="1" customHeight="1" spans="1:7">
      <c r="A1093" s="449">
        <v>2170202</v>
      </c>
      <c r="B1093" s="453" t="s">
        <v>906</v>
      </c>
      <c r="C1093" s="205"/>
      <c r="D1093" s="205">
        <v>0</v>
      </c>
      <c r="E1093" s="439">
        <f t="shared" si="53"/>
        <v>0</v>
      </c>
      <c r="F1093" s="258" t="str">
        <f t="shared" si="54"/>
        <v>否</v>
      </c>
      <c r="G1093" s="160" t="str">
        <f t="shared" si="55"/>
        <v>项</v>
      </c>
    </row>
    <row r="1094" s="160" customFormat="1" ht="36" hidden="1" customHeight="1" spans="1:7">
      <c r="A1094" s="449">
        <v>2170203</v>
      </c>
      <c r="B1094" s="453" t="s">
        <v>907</v>
      </c>
      <c r="C1094" s="205"/>
      <c r="D1094" s="205">
        <v>0</v>
      </c>
      <c r="E1094" s="439">
        <f t="shared" si="53"/>
        <v>0</v>
      </c>
      <c r="F1094" s="258" t="str">
        <f t="shared" si="54"/>
        <v>否</v>
      </c>
      <c r="G1094" s="160" t="str">
        <f t="shared" si="55"/>
        <v>项</v>
      </c>
    </row>
    <row r="1095" s="160" customFormat="1" ht="36" hidden="1" customHeight="1" spans="1:7">
      <c r="A1095" s="449">
        <v>2170204</v>
      </c>
      <c r="B1095" s="453" t="s">
        <v>908</v>
      </c>
      <c r="C1095" s="205"/>
      <c r="D1095" s="205">
        <v>0</v>
      </c>
      <c r="E1095" s="439">
        <f t="shared" si="53"/>
        <v>0</v>
      </c>
      <c r="F1095" s="258" t="str">
        <f t="shared" si="54"/>
        <v>否</v>
      </c>
      <c r="G1095" s="160" t="str">
        <f t="shared" si="55"/>
        <v>项</v>
      </c>
    </row>
    <row r="1096" s="160" customFormat="1" ht="36" hidden="1" customHeight="1" spans="1:7">
      <c r="A1096" s="449">
        <v>2170205</v>
      </c>
      <c r="B1096" s="453" t="s">
        <v>909</v>
      </c>
      <c r="C1096" s="205"/>
      <c r="D1096" s="205">
        <v>0</v>
      </c>
      <c r="E1096" s="439">
        <f t="shared" si="53"/>
        <v>0</v>
      </c>
      <c r="F1096" s="258" t="str">
        <f t="shared" si="54"/>
        <v>否</v>
      </c>
      <c r="G1096" s="160" t="str">
        <f t="shared" si="55"/>
        <v>项</v>
      </c>
    </row>
    <row r="1097" s="160" customFormat="1" ht="36" hidden="1" customHeight="1" spans="1:7">
      <c r="A1097" s="449">
        <v>2170206</v>
      </c>
      <c r="B1097" s="453" t="s">
        <v>910</v>
      </c>
      <c r="C1097" s="205"/>
      <c r="D1097" s="205">
        <v>0</v>
      </c>
      <c r="E1097" s="439">
        <f t="shared" si="53"/>
        <v>0</v>
      </c>
      <c r="F1097" s="258" t="str">
        <f t="shared" si="54"/>
        <v>否</v>
      </c>
      <c r="G1097" s="160" t="str">
        <f t="shared" si="55"/>
        <v>项</v>
      </c>
    </row>
    <row r="1098" s="160" customFormat="1" ht="36" hidden="1" customHeight="1" spans="1:7">
      <c r="A1098" s="449">
        <v>2170207</v>
      </c>
      <c r="B1098" s="453" t="s">
        <v>911</v>
      </c>
      <c r="C1098" s="205"/>
      <c r="D1098" s="205">
        <v>0</v>
      </c>
      <c r="E1098" s="439">
        <f t="shared" si="53"/>
        <v>0</v>
      </c>
      <c r="F1098" s="258" t="str">
        <f t="shared" si="54"/>
        <v>否</v>
      </c>
      <c r="G1098" s="160" t="str">
        <f t="shared" si="55"/>
        <v>项</v>
      </c>
    </row>
    <row r="1099" s="160" customFormat="1" ht="36" hidden="1" customHeight="1" spans="1:7">
      <c r="A1099" s="449">
        <v>2170208</v>
      </c>
      <c r="B1099" s="453" t="s">
        <v>912</v>
      </c>
      <c r="C1099" s="205"/>
      <c r="D1099" s="205">
        <v>0</v>
      </c>
      <c r="E1099" s="439">
        <f t="shared" si="53"/>
        <v>0</v>
      </c>
      <c r="F1099" s="258" t="str">
        <f t="shared" si="54"/>
        <v>否</v>
      </c>
      <c r="G1099" s="160" t="str">
        <f t="shared" si="55"/>
        <v>项</v>
      </c>
    </row>
    <row r="1100" s="160" customFormat="1" ht="36" hidden="1" customHeight="1" spans="1:7">
      <c r="A1100" s="449">
        <v>2170299</v>
      </c>
      <c r="B1100" s="453" t="s">
        <v>913</v>
      </c>
      <c r="C1100" s="205"/>
      <c r="D1100" s="205">
        <v>0</v>
      </c>
      <c r="E1100" s="439">
        <f t="shared" si="53"/>
        <v>0</v>
      </c>
      <c r="F1100" s="258" t="str">
        <f t="shared" si="54"/>
        <v>否</v>
      </c>
      <c r="G1100" s="160" t="str">
        <f t="shared" si="55"/>
        <v>项</v>
      </c>
    </row>
    <row r="1101" s="162" customFormat="1" ht="36" customHeight="1" spans="1:7">
      <c r="A1101" s="438">
        <v>21703</v>
      </c>
      <c r="B1101" s="296" t="s">
        <v>914</v>
      </c>
      <c r="C1101" s="205">
        <f>SUM(C1102:C1106)</f>
        <v>17</v>
      </c>
      <c r="D1101" s="205">
        <f>((((SUM(D1102:D1106))+0)+0)+0)+0</f>
        <v>0</v>
      </c>
      <c r="E1101" s="439">
        <f t="shared" si="53"/>
        <v>-1</v>
      </c>
      <c r="F1101" s="258" t="str">
        <f t="shared" si="54"/>
        <v>是</v>
      </c>
      <c r="G1101" s="160" t="str">
        <f t="shared" si="55"/>
        <v>款</v>
      </c>
    </row>
    <row r="1102" s="160" customFormat="1" ht="36" hidden="1" customHeight="1" spans="1:7">
      <c r="A1102" s="438">
        <v>2170301</v>
      </c>
      <c r="B1102" s="440" t="s">
        <v>915</v>
      </c>
      <c r="C1102" s="205"/>
      <c r="D1102" s="205">
        <v>0</v>
      </c>
      <c r="E1102" s="439">
        <f t="shared" si="53"/>
        <v>0</v>
      </c>
      <c r="F1102" s="258" t="str">
        <f t="shared" si="54"/>
        <v>否</v>
      </c>
      <c r="G1102" s="160" t="str">
        <f t="shared" si="55"/>
        <v>项</v>
      </c>
    </row>
    <row r="1103" s="162" customFormat="1" ht="36" customHeight="1" spans="1:7">
      <c r="A1103" s="438">
        <v>2170302</v>
      </c>
      <c r="B1103" s="440" t="s">
        <v>916</v>
      </c>
      <c r="C1103" s="205">
        <v>17</v>
      </c>
      <c r="D1103" s="205">
        <v>0</v>
      </c>
      <c r="E1103" s="439">
        <f t="shared" si="53"/>
        <v>-1</v>
      </c>
      <c r="F1103" s="258" t="str">
        <f t="shared" si="54"/>
        <v>是</v>
      </c>
      <c r="G1103" s="160" t="str">
        <f t="shared" si="55"/>
        <v>项</v>
      </c>
    </row>
    <row r="1104" s="160" customFormat="1" ht="36" hidden="1" customHeight="1" spans="1:7">
      <c r="A1104" s="438">
        <v>2170303</v>
      </c>
      <c r="B1104" s="440" t="s">
        <v>917</v>
      </c>
      <c r="C1104" s="205"/>
      <c r="D1104" s="205">
        <v>0</v>
      </c>
      <c r="E1104" s="439">
        <f t="shared" si="53"/>
        <v>0</v>
      </c>
      <c r="F1104" s="258" t="str">
        <f t="shared" si="54"/>
        <v>否</v>
      </c>
      <c r="G1104" s="160" t="str">
        <f t="shared" si="55"/>
        <v>项</v>
      </c>
    </row>
    <row r="1105" s="160" customFormat="1" ht="36" hidden="1" customHeight="1" spans="1:7">
      <c r="A1105" s="438">
        <v>2170304</v>
      </c>
      <c r="B1105" s="440" t="s">
        <v>918</v>
      </c>
      <c r="C1105" s="205"/>
      <c r="D1105" s="205">
        <v>0</v>
      </c>
      <c r="E1105" s="439">
        <f t="shared" si="53"/>
        <v>0</v>
      </c>
      <c r="F1105" s="258" t="str">
        <f t="shared" si="54"/>
        <v>否</v>
      </c>
      <c r="G1105" s="160" t="str">
        <f t="shared" si="55"/>
        <v>项</v>
      </c>
    </row>
    <row r="1106" s="160" customFormat="1" ht="36" hidden="1" customHeight="1" spans="1:7">
      <c r="A1106" s="438">
        <v>2170399</v>
      </c>
      <c r="B1106" s="440" t="s">
        <v>919</v>
      </c>
      <c r="C1106" s="205"/>
      <c r="D1106" s="205">
        <v>0</v>
      </c>
      <c r="E1106" s="439">
        <f t="shared" si="53"/>
        <v>0</v>
      </c>
      <c r="F1106" s="258" t="str">
        <f t="shared" si="54"/>
        <v>否</v>
      </c>
      <c r="G1106" s="160" t="str">
        <f t="shared" si="55"/>
        <v>项</v>
      </c>
    </row>
    <row r="1107" s="162" customFormat="1" ht="36" customHeight="1" spans="1:7">
      <c r="A1107" s="438">
        <v>21799</v>
      </c>
      <c r="B1107" s="296" t="s">
        <v>920</v>
      </c>
      <c r="C1107" s="205">
        <f>SUM(C1108:C1109)</f>
        <v>12</v>
      </c>
      <c r="D1107" s="205">
        <f>((((SUM(D1108:D1109))+0)+0)+0)+0</f>
        <v>2</v>
      </c>
      <c r="E1107" s="439">
        <f t="shared" si="53"/>
        <v>-0.833</v>
      </c>
      <c r="F1107" s="258" t="str">
        <f t="shared" si="54"/>
        <v>是</v>
      </c>
      <c r="G1107" s="160" t="str">
        <f t="shared" si="55"/>
        <v>款</v>
      </c>
    </row>
    <row r="1108" s="160" customFormat="1" ht="36" hidden="1" customHeight="1" spans="1:7">
      <c r="A1108" s="447">
        <v>2179902</v>
      </c>
      <c r="B1108" s="440" t="s">
        <v>921</v>
      </c>
      <c r="C1108" s="205"/>
      <c r="D1108" s="205">
        <v>0</v>
      </c>
      <c r="E1108" s="439">
        <f t="shared" si="53"/>
        <v>0</v>
      </c>
      <c r="F1108" s="258" t="str">
        <f t="shared" si="54"/>
        <v>否</v>
      </c>
      <c r="G1108" s="160" t="str">
        <f t="shared" si="55"/>
        <v>项</v>
      </c>
    </row>
    <row r="1109" s="162" customFormat="1" ht="36" customHeight="1" spans="1:7">
      <c r="A1109" s="447">
        <v>2179999</v>
      </c>
      <c r="B1109" s="440" t="s">
        <v>919</v>
      </c>
      <c r="C1109" s="205">
        <v>12</v>
      </c>
      <c r="D1109" s="205">
        <v>2</v>
      </c>
      <c r="E1109" s="439">
        <f t="shared" si="53"/>
        <v>-0.833</v>
      </c>
      <c r="F1109" s="258" t="str">
        <f t="shared" si="54"/>
        <v>是</v>
      </c>
      <c r="G1109" s="160" t="str">
        <f t="shared" si="55"/>
        <v>项</v>
      </c>
    </row>
    <row r="1110" s="162" customFormat="1" ht="36" customHeight="1" spans="1:7">
      <c r="A1110" s="436">
        <v>219</v>
      </c>
      <c r="B1110" s="284" t="s">
        <v>77</v>
      </c>
      <c r="C1110" s="285">
        <f>SUM(C1111:C1119)</f>
        <v>0</v>
      </c>
      <c r="D1110" s="285">
        <f>((((SUM(D1111:D1119))+0)+0)+0)+0</f>
        <v>0</v>
      </c>
      <c r="E1110" s="437">
        <f t="shared" si="53"/>
        <v>0</v>
      </c>
      <c r="F1110" s="258" t="str">
        <f t="shared" si="54"/>
        <v>是</v>
      </c>
      <c r="G1110" s="160" t="str">
        <f t="shared" si="55"/>
        <v>类</v>
      </c>
    </row>
    <row r="1111" s="160" customFormat="1" ht="36" hidden="1" customHeight="1" spans="1:7">
      <c r="A1111" s="438">
        <v>21901</v>
      </c>
      <c r="B1111" s="296" t="s">
        <v>922</v>
      </c>
      <c r="C1111" s="205"/>
      <c r="D1111" s="444"/>
      <c r="E1111" s="439">
        <f t="shared" si="53"/>
        <v>0</v>
      </c>
      <c r="F1111" s="258" t="str">
        <f t="shared" si="54"/>
        <v>否</v>
      </c>
      <c r="G1111" s="160" t="str">
        <f t="shared" si="55"/>
        <v>款</v>
      </c>
    </row>
    <row r="1112" s="160" customFormat="1" ht="36" hidden="1" customHeight="1" spans="1:7">
      <c r="A1112" s="438">
        <v>21902</v>
      </c>
      <c r="B1112" s="296" t="s">
        <v>923</v>
      </c>
      <c r="C1112" s="205"/>
      <c r="D1112" s="444"/>
      <c r="E1112" s="439">
        <f t="shared" si="53"/>
        <v>0</v>
      </c>
      <c r="F1112" s="258" t="str">
        <f t="shared" si="54"/>
        <v>否</v>
      </c>
      <c r="G1112" s="160" t="str">
        <f t="shared" si="55"/>
        <v>款</v>
      </c>
    </row>
    <row r="1113" s="160" customFormat="1" ht="36" hidden="1" customHeight="1" spans="1:7">
      <c r="A1113" s="438">
        <v>21903</v>
      </c>
      <c r="B1113" s="296" t="s">
        <v>924</v>
      </c>
      <c r="C1113" s="205"/>
      <c r="D1113" s="444"/>
      <c r="E1113" s="439">
        <f t="shared" si="53"/>
        <v>0</v>
      </c>
      <c r="F1113" s="258" t="str">
        <f t="shared" si="54"/>
        <v>否</v>
      </c>
      <c r="G1113" s="160" t="str">
        <f t="shared" si="55"/>
        <v>款</v>
      </c>
    </row>
    <row r="1114" s="160" customFormat="1" ht="36" hidden="1" customHeight="1" spans="1:7">
      <c r="A1114" s="438">
        <v>21904</v>
      </c>
      <c r="B1114" s="296" t="s">
        <v>925</v>
      </c>
      <c r="C1114" s="205"/>
      <c r="D1114" s="444"/>
      <c r="E1114" s="439">
        <f t="shared" si="53"/>
        <v>0</v>
      </c>
      <c r="F1114" s="258" t="str">
        <f t="shared" si="54"/>
        <v>否</v>
      </c>
      <c r="G1114" s="160" t="str">
        <f t="shared" si="55"/>
        <v>款</v>
      </c>
    </row>
    <row r="1115" s="160" customFormat="1" ht="36" hidden="1" customHeight="1" spans="1:7">
      <c r="A1115" s="438">
        <v>21905</v>
      </c>
      <c r="B1115" s="296" t="s">
        <v>926</v>
      </c>
      <c r="C1115" s="205"/>
      <c r="D1115" s="444"/>
      <c r="E1115" s="439">
        <f t="shared" si="53"/>
        <v>0</v>
      </c>
      <c r="F1115" s="258" t="str">
        <f t="shared" si="54"/>
        <v>否</v>
      </c>
      <c r="G1115" s="160" t="str">
        <f t="shared" si="55"/>
        <v>款</v>
      </c>
    </row>
    <row r="1116" s="160" customFormat="1" ht="36" hidden="1" customHeight="1" spans="1:7">
      <c r="A1116" s="438">
        <v>21906</v>
      </c>
      <c r="B1116" s="296" t="s">
        <v>717</v>
      </c>
      <c r="C1116" s="205"/>
      <c r="D1116" s="444"/>
      <c r="E1116" s="439">
        <f t="shared" si="53"/>
        <v>0</v>
      </c>
      <c r="F1116" s="258" t="str">
        <f t="shared" si="54"/>
        <v>否</v>
      </c>
      <c r="G1116" s="160" t="str">
        <f t="shared" si="55"/>
        <v>款</v>
      </c>
    </row>
    <row r="1117" s="160" customFormat="1" ht="36" hidden="1" customHeight="1" spans="1:7">
      <c r="A1117" s="438">
        <v>21907</v>
      </c>
      <c r="B1117" s="296" t="s">
        <v>927</v>
      </c>
      <c r="C1117" s="205"/>
      <c r="D1117" s="444"/>
      <c r="E1117" s="439">
        <f t="shared" si="53"/>
        <v>0</v>
      </c>
      <c r="F1117" s="258" t="str">
        <f t="shared" si="54"/>
        <v>否</v>
      </c>
      <c r="G1117" s="160" t="str">
        <f t="shared" si="55"/>
        <v>款</v>
      </c>
    </row>
    <row r="1118" s="160" customFormat="1" ht="36" hidden="1" customHeight="1" spans="1:7">
      <c r="A1118" s="438">
        <v>21908</v>
      </c>
      <c r="B1118" s="296" t="s">
        <v>928</v>
      </c>
      <c r="C1118" s="205"/>
      <c r="D1118" s="444"/>
      <c r="E1118" s="439">
        <f t="shared" si="53"/>
        <v>0</v>
      </c>
      <c r="F1118" s="258" t="str">
        <f t="shared" si="54"/>
        <v>否</v>
      </c>
      <c r="G1118" s="160" t="str">
        <f t="shared" si="55"/>
        <v>款</v>
      </c>
    </row>
    <row r="1119" s="160" customFormat="1" ht="36" hidden="1" customHeight="1" spans="1:7">
      <c r="A1119" s="438">
        <v>21999</v>
      </c>
      <c r="B1119" s="296" t="s">
        <v>929</v>
      </c>
      <c r="C1119" s="205"/>
      <c r="D1119" s="444"/>
      <c r="E1119" s="439">
        <f t="shared" si="53"/>
        <v>0</v>
      </c>
      <c r="F1119" s="258" t="str">
        <f t="shared" si="54"/>
        <v>否</v>
      </c>
      <c r="G1119" s="160" t="str">
        <f t="shared" si="55"/>
        <v>款</v>
      </c>
    </row>
    <row r="1120" s="162" customFormat="1" ht="36" customHeight="1" spans="1:7">
      <c r="A1120" s="436">
        <v>220</v>
      </c>
      <c r="B1120" s="284" t="s">
        <v>79</v>
      </c>
      <c r="C1120" s="285">
        <f>SUM(C1121,C1148,C1163)</f>
        <v>7233</v>
      </c>
      <c r="D1120" s="285">
        <f>SUM(D1121,D1148,D1163)</f>
        <v>5468</v>
      </c>
      <c r="E1120" s="437">
        <f t="shared" si="53"/>
        <v>-0.244</v>
      </c>
      <c r="F1120" s="258" t="str">
        <f t="shared" si="54"/>
        <v>是</v>
      </c>
      <c r="G1120" s="160" t="str">
        <f t="shared" si="55"/>
        <v>类</v>
      </c>
    </row>
    <row r="1121" s="162" customFormat="1" ht="36" customHeight="1" spans="1:7">
      <c r="A1121" s="438">
        <v>22001</v>
      </c>
      <c r="B1121" s="296" t="s">
        <v>930</v>
      </c>
      <c r="C1121" s="205">
        <f>SUM(C1122:C1147)</f>
        <v>5494</v>
      </c>
      <c r="D1121" s="205">
        <f>((((SUM(D1122:D1147))+0)+0)+0)+0</f>
        <v>4085</v>
      </c>
      <c r="E1121" s="439">
        <f t="shared" si="53"/>
        <v>-0.256</v>
      </c>
      <c r="F1121" s="258" t="str">
        <f t="shared" si="54"/>
        <v>是</v>
      </c>
      <c r="G1121" s="160" t="str">
        <f t="shared" si="55"/>
        <v>款</v>
      </c>
    </row>
    <row r="1122" s="162" customFormat="1" ht="36" customHeight="1" spans="1:7">
      <c r="A1122" s="438">
        <v>2200101</v>
      </c>
      <c r="B1122" s="440" t="s">
        <v>134</v>
      </c>
      <c r="C1122" s="205">
        <v>1698</v>
      </c>
      <c r="D1122" s="205">
        <v>1604</v>
      </c>
      <c r="E1122" s="439">
        <f t="shared" si="53"/>
        <v>-0.055</v>
      </c>
      <c r="F1122" s="258" t="str">
        <f t="shared" si="54"/>
        <v>是</v>
      </c>
      <c r="G1122" s="160" t="str">
        <f t="shared" si="55"/>
        <v>项</v>
      </c>
    </row>
    <row r="1123" s="160" customFormat="1" ht="36" hidden="1" customHeight="1" spans="1:7">
      <c r="A1123" s="438">
        <v>2200102</v>
      </c>
      <c r="B1123" s="440" t="s">
        <v>135</v>
      </c>
      <c r="C1123" s="205"/>
      <c r="D1123" s="205">
        <v>0</v>
      </c>
      <c r="E1123" s="439">
        <f t="shared" si="53"/>
        <v>0</v>
      </c>
      <c r="F1123" s="258" t="str">
        <f t="shared" si="54"/>
        <v>否</v>
      </c>
      <c r="G1123" s="160" t="str">
        <f t="shared" si="55"/>
        <v>项</v>
      </c>
    </row>
    <row r="1124" s="160" customFormat="1" ht="36" hidden="1" customHeight="1" spans="1:7">
      <c r="A1124" s="438">
        <v>2200103</v>
      </c>
      <c r="B1124" s="440" t="s">
        <v>136</v>
      </c>
      <c r="C1124" s="205"/>
      <c r="D1124" s="205">
        <v>0</v>
      </c>
      <c r="E1124" s="439">
        <f t="shared" si="53"/>
        <v>0</v>
      </c>
      <c r="F1124" s="258" t="str">
        <f t="shared" si="54"/>
        <v>否</v>
      </c>
      <c r="G1124" s="160" t="str">
        <f t="shared" si="55"/>
        <v>项</v>
      </c>
    </row>
    <row r="1125" s="160" customFormat="1" ht="36" hidden="1" customHeight="1" spans="1:7">
      <c r="A1125" s="438">
        <v>2200104</v>
      </c>
      <c r="B1125" s="440" t="s">
        <v>931</v>
      </c>
      <c r="C1125" s="205"/>
      <c r="D1125" s="205">
        <v>0</v>
      </c>
      <c r="E1125" s="439">
        <f t="shared" si="53"/>
        <v>0</v>
      </c>
      <c r="F1125" s="258" t="str">
        <f t="shared" si="54"/>
        <v>否</v>
      </c>
      <c r="G1125" s="160" t="str">
        <f t="shared" si="55"/>
        <v>项</v>
      </c>
    </row>
    <row r="1126" s="162" customFormat="1" ht="36" customHeight="1" spans="1:7">
      <c r="A1126" s="438">
        <v>2200106</v>
      </c>
      <c r="B1126" s="440" t="s">
        <v>932</v>
      </c>
      <c r="C1126" s="205">
        <v>79</v>
      </c>
      <c r="D1126" s="205">
        <v>419</v>
      </c>
      <c r="E1126" s="439">
        <f t="shared" si="53"/>
        <v>4.304</v>
      </c>
      <c r="F1126" s="258" t="str">
        <f t="shared" si="54"/>
        <v>是</v>
      </c>
      <c r="G1126" s="160" t="str">
        <f t="shared" si="55"/>
        <v>项</v>
      </c>
    </row>
    <row r="1127" s="160" customFormat="1" ht="36" hidden="1" customHeight="1" spans="1:7">
      <c r="A1127" s="438">
        <v>2200107</v>
      </c>
      <c r="B1127" s="440" t="s">
        <v>933</v>
      </c>
      <c r="C1127" s="205"/>
      <c r="D1127" s="205">
        <v>0</v>
      </c>
      <c r="E1127" s="439">
        <f t="shared" si="53"/>
        <v>0</v>
      </c>
      <c r="F1127" s="258" t="str">
        <f t="shared" si="54"/>
        <v>否</v>
      </c>
      <c r="G1127" s="160" t="str">
        <f t="shared" si="55"/>
        <v>项</v>
      </c>
    </row>
    <row r="1128" s="160" customFormat="1" ht="36" hidden="1" customHeight="1" spans="1:7">
      <c r="A1128" s="438">
        <v>2200108</v>
      </c>
      <c r="B1128" s="440" t="s">
        <v>934</v>
      </c>
      <c r="C1128" s="205"/>
      <c r="D1128" s="205">
        <v>0</v>
      </c>
      <c r="E1128" s="439">
        <f t="shared" si="53"/>
        <v>0</v>
      </c>
      <c r="F1128" s="258" t="str">
        <f t="shared" si="54"/>
        <v>否</v>
      </c>
      <c r="G1128" s="160" t="str">
        <f t="shared" si="55"/>
        <v>项</v>
      </c>
    </row>
    <row r="1129" s="160" customFormat="1" ht="36" hidden="1" customHeight="1" spans="1:7">
      <c r="A1129" s="438">
        <v>2200109</v>
      </c>
      <c r="B1129" s="440" t="s">
        <v>935</v>
      </c>
      <c r="C1129" s="205"/>
      <c r="D1129" s="205">
        <v>0</v>
      </c>
      <c r="E1129" s="439">
        <f t="shared" si="53"/>
        <v>0</v>
      </c>
      <c r="F1129" s="258" t="str">
        <f t="shared" si="54"/>
        <v>否</v>
      </c>
      <c r="G1129" s="160" t="str">
        <f t="shared" si="55"/>
        <v>项</v>
      </c>
    </row>
    <row r="1130" s="162" customFormat="1" ht="36" customHeight="1" spans="1:7">
      <c r="A1130" s="438">
        <v>2200112</v>
      </c>
      <c r="B1130" s="440" t="s">
        <v>936</v>
      </c>
      <c r="C1130" s="205"/>
      <c r="D1130" s="205">
        <v>20</v>
      </c>
      <c r="E1130" s="439">
        <f t="shared" si="53"/>
        <v>0</v>
      </c>
      <c r="F1130" s="258" t="str">
        <f t="shared" si="54"/>
        <v>是</v>
      </c>
      <c r="G1130" s="160" t="str">
        <f t="shared" si="55"/>
        <v>项</v>
      </c>
    </row>
    <row r="1131" s="160" customFormat="1" ht="36" hidden="1" customHeight="1" spans="1:7">
      <c r="A1131" s="438">
        <v>2200113</v>
      </c>
      <c r="B1131" s="440" t="s">
        <v>937</v>
      </c>
      <c r="C1131" s="205"/>
      <c r="D1131" s="205">
        <v>0</v>
      </c>
      <c r="E1131" s="439">
        <f t="shared" si="53"/>
        <v>0</v>
      </c>
      <c r="F1131" s="258" t="str">
        <f t="shared" si="54"/>
        <v>否</v>
      </c>
      <c r="G1131" s="160" t="str">
        <f t="shared" si="55"/>
        <v>项</v>
      </c>
    </row>
    <row r="1132" s="160" customFormat="1" ht="36" hidden="1" customHeight="1" spans="1:7">
      <c r="A1132" s="438">
        <v>2200114</v>
      </c>
      <c r="B1132" s="440" t="s">
        <v>938</v>
      </c>
      <c r="C1132" s="205"/>
      <c r="D1132" s="205">
        <v>0</v>
      </c>
      <c r="E1132" s="439">
        <f t="shared" si="53"/>
        <v>0</v>
      </c>
      <c r="F1132" s="258" t="str">
        <f t="shared" si="54"/>
        <v>否</v>
      </c>
      <c r="G1132" s="160" t="str">
        <f t="shared" si="55"/>
        <v>项</v>
      </c>
    </row>
    <row r="1133" s="160" customFormat="1" ht="36" hidden="1" customHeight="1" spans="1:7">
      <c r="A1133" s="438">
        <v>2200115</v>
      </c>
      <c r="B1133" s="440" t="s">
        <v>939</v>
      </c>
      <c r="C1133" s="205"/>
      <c r="D1133" s="205">
        <v>0</v>
      </c>
      <c r="E1133" s="439">
        <f t="shared" si="53"/>
        <v>0</v>
      </c>
      <c r="F1133" s="258" t="str">
        <f t="shared" si="54"/>
        <v>否</v>
      </c>
      <c r="G1133" s="160" t="str">
        <f t="shared" si="55"/>
        <v>项</v>
      </c>
    </row>
    <row r="1134" s="160" customFormat="1" ht="36" hidden="1" customHeight="1" spans="1:7">
      <c r="A1134" s="438">
        <v>2200116</v>
      </c>
      <c r="B1134" s="440" t="s">
        <v>940</v>
      </c>
      <c r="C1134" s="205"/>
      <c r="D1134" s="205">
        <v>0</v>
      </c>
      <c r="E1134" s="439">
        <f t="shared" si="53"/>
        <v>0</v>
      </c>
      <c r="F1134" s="258" t="str">
        <f t="shared" si="54"/>
        <v>否</v>
      </c>
      <c r="G1134" s="160" t="str">
        <f t="shared" si="55"/>
        <v>项</v>
      </c>
    </row>
    <row r="1135" s="160" customFormat="1" ht="36" hidden="1" customHeight="1" spans="1:7">
      <c r="A1135" s="438">
        <v>2200119</v>
      </c>
      <c r="B1135" s="440" t="s">
        <v>941</v>
      </c>
      <c r="C1135" s="205"/>
      <c r="D1135" s="205">
        <v>0</v>
      </c>
      <c r="E1135" s="439">
        <f t="shared" si="53"/>
        <v>0</v>
      </c>
      <c r="F1135" s="258" t="str">
        <f t="shared" si="54"/>
        <v>否</v>
      </c>
      <c r="G1135" s="160" t="str">
        <f t="shared" si="55"/>
        <v>项</v>
      </c>
    </row>
    <row r="1136" s="160" customFormat="1" ht="36" hidden="1" customHeight="1" spans="1:7">
      <c r="A1136" s="438">
        <v>2200120</v>
      </c>
      <c r="B1136" s="440" t="s">
        <v>942</v>
      </c>
      <c r="C1136" s="205"/>
      <c r="D1136" s="205">
        <v>0</v>
      </c>
      <c r="E1136" s="439">
        <f t="shared" si="53"/>
        <v>0</v>
      </c>
      <c r="F1136" s="258" t="str">
        <f t="shared" si="54"/>
        <v>否</v>
      </c>
      <c r="G1136" s="160" t="str">
        <f t="shared" si="55"/>
        <v>项</v>
      </c>
    </row>
    <row r="1137" s="160" customFormat="1" ht="36" hidden="1" customHeight="1" spans="1:7">
      <c r="A1137" s="438">
        <v>2200121</v>
      </c>
      <c r="B1137" s="440" t="s">
        <v>943</v>
      </c>
      <c r="C1137" s="205"/>
      <c r="D1137" s="205">
        <v>0</v>
      </c>
      <c r="E1137" s="439">
        <f t="shared" si="53"/>
        <v>0</v>
      </c>
      <c r="F1137" s="258" t="str">
        <f t="shared" si="54"/>
        <v>否</v>
      </c>
      <c r="G1137" s="160" t="str">
        <f t="shared" si="55"/>
        <v>项</v>
      </c>
    </row>
    <row r="1138" s="160" customFormat="1" ht="36" hidden="1" customHeight="1" spans="1:7">
      <c r="A1138" s="438">
        <v>2200122</v>
      </c>
      <c r="B1138" s="440" t="s">
        <v>944</v>
      </c>
      <c r="C1138" s="205"/>
      <c r="D1138" s="205">
        <v>0</v>
      </c>
      <c r="E1138" s="439">
        <f t="shared" si="53"/>
        <v>0</v>
      </c>
      <c r="F1138" s="258" t="str">
        <f t="shared" si="54"/>
        <v>否</v>
      </c>
      <c r="G1138" s="160" t="str">
        <f t="shared" si="55"/>
        <v>项</v>
      </c>
    </row>
    <row r="1139" s="160" customFormat="1" ht="36" hidden="1" customHeight="1" spans="1:7">
      <c r="A1139" s="438">
        <v>2200123</v>
      </c>
      <c r="B1139" s="440" t="s">
        <v>945</v>
      </c>
      <c r="C1139" s="205"/>
      <c r="D1139" s="205">
        <v>0</v>
      </c>
      <c r="E1139" s="439">
        <f t="shared" si="53"/>
        <v>0</v>
      </c>
      <c r="F1139" s="258" t="str">
        <f t="shared" si="54"/>
        <v>否</v>
      </c>
      <c r="G1139" s="160" t="str">
        <f t="shared" si="55"/>
        <v>项</v>
      </c>
    </row>
    <row r="1140" s="160" customFormat="1" ht="36" hidden="1" customHeight="1" spans="1:7">
      <c r="A1140" s="438">
        <v>2200124</v>
      </c>
      <c r="B1140" s="440" t="s">
        <v>946</v>
      </c>
      <c r="C1140" s="205"/>
      <c r="D1140" s="205">
        <v>0</v>
      </c>
      <c r="E1140" s="439">
        <f t="shared" si="53"/>
        <v>0</v>
      </c>
      <c r="F1140" s="258" t="str">
        <f t="shared" si="54"/>
        <v>否</v>
      </c>
      <c r="G1140" s="160" t="str">
        <f t="shared" si="55"/>
        <v>项</v>
      </c>
    </row>
    <row r="1141" s="160" customFormat="1" ht="36" hidden="1" customHeight="1" spans="1:7">
      <c r="A1141" s="438">
        <v>2200125</v>
      </c>
      <c r="B1141" s="440" t="s">
        <v>947</v>
      </c>
      <c r="C1141" s="205"/>
      <c r="D1141" s="205">
        <v>0</v>
      </c>
      <c r="E1141" s="439">
        <f t="shared" si="53"/>
        <v>0</v>
      </c>
      <c r="F1141" s="258" t="str">
        <f t="shared" si="54"/>
        <v>否</v>
      </c>
      <c r="G1141" s="160" t="str">
        <f t="shared" si="55"/>
        <v>项</v>
      </c>
    </row>
    <row r="1142" s="160" customFormat="1" ht="36" hidden="1" customHeight="1" spans="1:7">
      <c r="A1142" s="438">
        <v>2200126</v>
      </c>
      <c r="B1142" s="440" t="s">
        <v>948</v>
      </c>
      <c r="C1142" s="205"/>
      <c r="D1142" s="205">
        <v>0</v>
      </c>
      <c r="E1142" s="439">
        <f t="shared" si="53"/>
        <v>0</v>
      </c>
      <c r="F1142" s="258" t="str">
        <f t="shared" si="54"/>
        <v>否</v>
      </c>
      <c r="G1142" s="160" t="str">
        <f t="shared" si="55"/>
        <v>项</v>
      </c>
    </row>
    <row r="1143" s="160" customFormat="1" ht="36" hidden="1" customHeight="1" spans="1:7">
      <c r="A1143" s="438">
        <v>2200127</v>
      </c>
      <c r="B1143" s="440" t="s">
        <v>949</v>
      </c>
      <c r="C1143" s="205"/>
      <c r="D1143" s="205">
        <v>0</v>
      </c>
      <c r="E1143" s="439">
        <f t="shared" si="53"/>
        <v>0</v>
      </c>
      <c r="F1143" s="258" t="str">
        <f t="shared" si="54"/>
        <v>否</v>
      </c>
      <c r="G1143" s="160" t="str">
        <f t="shared" si="55"/>
        <v>项</v>
      </c>
    </row>
    <row r="1144" s="160" customFormat="1" ht="36" hidden="1" customHeight="1" spans="1:7">
      <c r="A1144" s="438">
        <v>2200128</v>
      </c>
      <c r="B1144" s="440" t="s">
        <v>950</v>
      </c>
      <c r="C1144" s="205"/>
      <c r="D1144" s="205">
        <v>0</v>
      </c>
      <c r="E1144" s="439">
        <f t="shared" si="53"/>
        <v>0</v>
      </c>
      <c r="F1144" s="258" t="str">
        <f t="shared" si="54"/>
        <v>否</v>
      </c>
      <c r="G1144" s="160" t="str">
        <f t="shared" si="55"/>
        <v>项</v>
      </c>
    </row>
    <row r="1145" s="160" customFormat="1" ht="36" hidden="1" customHeight="1" spans="1:7">
      <c r="A1145" s="438">
        <v>2200129</v>
      </c>
      <c r="B1145" s="440" t="s">
        <v>951</v>
      </c>
      <c r="C1145" s="205"/>
      <c r="D1145" s="205">
        <v>0</v>
      </c>
      <c r="E1145" s="439">
        <f t="shared" si="53"/>
        <v>0</v>
      </c>
      <c r="F1145" s="258" t="str">
        <f t="shared" si="54"/>
        <v>否</v>
      </c>
      <c r="G1145" s="160" t="str">
        <f t="shared" si="55"/>
        <v>项</v>
      </c>
    </row>
    <row r="1146" s="162" customFormat="1" ht="36" customHeight="1" spans="1:7">
      <c r="A1146" s="438">
        <v>2200150</v>
      </c>
      <c r="B1146" s="440" t="s">
        <v>143</v>
      </c>
      <c r="C1146" s="205">
        <v>707</v>
      </c>
      <c r="D1146" s="205">
        <v>707</v>
      </c>
      <c r="E1146" s="439">
        <f t="shared" si="53"/>
        <v>0</v>
      </c>
      <c r="F1146" s="258" t="str">
        <f t="shared" si="54"/>
        <v>是</v>
      </c>
      <c r="G1146" s="160" t="str">
        <f t="shared" si="55"/>
        <v>项</v>
      </c>
    </row>
    <row r="1147" s="162" customFormat="1" ht="36" customHeight="1" spans="1:7">
      <c r="A1147" s="438">
        <v>2200199</v>
      </c>
      <c r="B1147" s="440" t="s">
        <v>952</v>
      </c>
      <c r="C1147" s="205">
        <v>3010</v>
      </c>
      <c r="D1147" s="205">
        <v>1335</v>
      </c>
      <c r="E1147" s="439">
        <f t="shared" si="53"/>
        <v>-0.556</v>
      </c>
      <c r="F1147" s="258" t="str">
        <f t="shared" si="54"/>
        <v>是</v>
      </c>
      <c r="G1147" s="160" t="str">
        <f t="shared" si="55"/>
        <v>项</v>
      </c>
    </row>
    <row r="1148" s="162" customFormat="1" ht="36" customHeight="1" spans="1:7">
      <c r="A1148" s="438">
        <v>22005</v>
      </c>
      <c r="B1148" s="296" t="s">
        <v>953</v>
      </c>
      <c r="C1148" s="205">
        <f>SUM(C1149:C1162)</f>
        <v>1739</v>
      </c>
      <c r="D1148" s="205">
        <f>((((SUM(D1149:D1162))+0)+0)+0)+0</f>
        <v>1383</v>
      </c>
      <c r="E1148" s="439">
        <f t="shared" si="53"/>
        <v>-0.205</v>
      </c>
      <c r="F1148" s="258" t="str">
        <f t="shared" si="54"/>
        <v>是</v>
      </c>
      <c r="G1148" s="160" t="str">
        <f t="shared" si="55"/>
        <v>款</v>
      </c>
    </row>
    <row r="1149" s="160" customFormat="1" ht="36" hidden="1" customHeight="1" spans="1:7">
      <c r="A1149" s="438">
        <v>2200501</v>
      </c>
      <c r="B1149" s="440" t="s">
        <v>134</v>
      </c>
      <c r="C1149" s="205"/>
      <c r="D1149" s="205">
        <v>0</v>
      </c>
      <c r="E1149" s="439">
        <f t="shared" si="53"/>
        <v>0</v>
      </c>
      <c r="F1149" s="258" t="str">
        <f t="shared" si="54"/>
        <v>否</v>
      </c>
      <c r="G1149" s="160" t="str">
        <f t="shared" si="55"/>
        <v>项</v>
      </c>
    </row>
    <row r="1150" s="160" customFormat="1" ht="36" hidden="1" customHeight="1" spans="1:7">
      <c r="A1150" s="438">
        <v>2200502</v>
      </c>
      <c r="B1150" s="440" t="s">
        <v>135</v>
      </c>
      <c r="C1150" s="205"/>
      <c r="D1150" s="205">
        <v>0</v>
      </c>
      <c r="E1150" s="439">
        <f t="shared" si="53"/>
        <v>0</v>
      </c>
      <c r="F1150" s="258" t="str">
        <f t="shared" si="54"/>
        <v>否</v>
      </c>
      <c r="G1150" s="160" t="str">
        <f t="shared" si="55"/>
        <v>项</v>
      </c>
    </row>
    <row r="1151" s="160" customFormat="1" ht="36" hidden="1" customHeight="1" spans="1:7">
      <c r="A1151" s="438">
        <v>2200503</v>
      </c>
      <c r="B1151" s="440" t="s">
        <v>136</v>
      </c>
      <c r="C1151" s="205"/>
      <c r="D1151" s="205">
        <v>0</v>
      </c>
      <c r="E1151" s="439">
        <f t="shared" si="53"/>
        <v>0</v>
      </c>
      <c r="F1151" s="258" t="str">
        <f t="shared" si="54"/>
        <v>否</v>
      </c>
      <c r="G1151" s="160" t="str">
        <f t="shared" si="55"/>
        <v>项</v>
      </c>
    </row>
    <row r="1152" s="160" customFormat="1" ht="36" hidden="1" customHeight="1" spans="1:7">
      <c r="A1152" s="438">
        <v>2200504</v>
      </c>
      <c r="B1152" s="440" t="s">
        <v>954</v>
      </c>
      <c r="C1152" s="205"/>
      <c r="D1152" s="205">
        <v>0</v>
      </c>
      <c r="E1152" s="439">
        <f t="shared" si="53"/>
        <v>0</v>
      </c>
      <c r="F1152" s="258" t="str">
        <f t="shared" si="54"/>
        <v>否</v>
      </c>
      <c r="G1152" s="160" t="str">
        <f t="shared" si="55"/>
        <v>项</v>
      </c>
    </row>
    <row r="1153" s="160" customFormat="1" ht="36" hidden="1" customHeight="1" spans="1:7">
      <c r="A1153" s="438">
        <v>2200506</v>
      </c>
      <c r="B1153" s="440" t="s">
        <v>955</v>
      </c>
      <c r="C1153" s="205"/>
      <c r="D1153" s="205">
        <v>0</v>
      </c>
      <c r="E1153" s="439">
        <f t="shared" si="53"/>
        <v>0</v>
      </c>
      <c r="F1153" s="258" t="str">
        <f t="shared" si="54"/>
        <v>否</v>
      </c>
      <c r="G1153" s="160" t="str">
        <f t="shared" si="55"/>
        <v>项</v>
      </c>
    </row>
    <row r="1154" s="160" customFormat="1" ht="36" hidden="1" customHeight="1" spans="1:7">
      <c r="A1154" s="438">
        <v>2200507</v>
      </c>
      <c r="B1154" s="440" t="s">
        <v>956</v>
      </c>
      <c r="C1154" s="205"/>
      <c r="D1154" s="205">
        <v>0</v>
      </c>
      <c r="E1154" s="439">
        <f t="shared" si="53"/>
        <v>0</v>
      </c>
      <c r="F1154" s="258" t="str">
        <f t="shared" si="54"/>
        <v>否</v>
      </c>
      <c r="G1154" s="160" t="str">
        <f t="shared" si="55"/>
        <v>项</v>
      </c>
    </row>
    <row r="1155" s="160" customFormat="1" ht="36" hidden="1" customHeight="1" spans="1:7">
      <c r="A1155" s="438">
        <v>2200508</v>
      </c>
      <c r="B1155" s="440" t="s">
        <v>957</v>
      </c>
      <c r="C1155" s="205"/>
      <c r="D1155" s="205">
        <v>0</v>
      </c>
      <c r="E1155" s="439">
        <f t="shared" si="53"/>
        <v>0</v>
      </c>
      <c r="F1155" s="258" t="str">
        <f t="shared" si="54"/>
        <v>否</v>
      </c>
      <c r="G1155" s="160" t="str">
        <f t="shared" si="55"/>
        <v>项</v>
      </c>
    </row>
    <row r="1156" s="162" customFormat="1" ht="36" customHeight="1" spans="1:7">
      <c r="A1156" s="438">
        <v>2200509</v>
      </c>
      <c r="B1156" s="440" t="s">
        <v>958</v>
      </c>
      <c r="C1156" s="205">
        <v>1739</v>
      </c>
      <c r="D1156" s="205">
        <v>1383</v>
      </c>
      <c r="E1156" s="439">
        <f t="shared" ref="E1156:E1219" si="56">IF(C1156&lt;0,"",IFERROR(D1156/C1156-1,0))</f>
        <v>-0.205</v>
      </c>
      <c r="F1156" s="258" t="str">
        <f t="shared" ref="F1156:F1219" si="57">IF(LEN(A1156)=3,"是",IF(B1156&lt;&gt;"",IF(SUM(C1156:D1156)&lt;&gt;0,"是","否"),"是"))</f>
        <v>是</v>
      </c>
      <c r="G1156" s="160" t="str">
        <f t="shared" ref="G1156:G1219" si="58">IF(LEN(A1156)=3,"类",IF(LEN(A1156)=5,"款","项"))</f>
        <v>项</v>
      </c>
    </row>
    <row r="1157" s="160" customFormat="1" ht="36" hidden="1" customHeight="1" spans="1:7">
      <c r="A1157" s="438">
        <v>2200510</v>
      </c>
      <c r="B1157" s="440" t="s">
        <v>959</v>
      </c>
      <c r="C1157" s="205"/>
      <c r="D1157" s="205">
        <v>0</v>
      </c>
      <c r="E1157" s="439">
        <f t="shared" si="56"/>
        <v>0</v>
      </c>
      <c r="F1157" s="258" t="str">
        <f t="shared" si="57"/>
        <v>否</v>
      </c>
      <c r="G1157" s="160" t="str">
        <f t="shared" si="58"/>
        <v>项</v>
      </c>
    </row>
    <row r="1158" s="160" customFormat="1" ht="36" hidden="1" customHeight="1" spans="1:7">
      <c r="A1158" s="438">
        <v>2200511</v>
      </c>
      <c r="B1158" s="440" t="s">
        <v>960</v>
      </c>
      <c r="C1158" s="205"/>
      <c r="D1158" s="205">
        <v>0</v>
      </c>
      <c r="E1158" s="439">
        <f t="shared" si="56"/>
        <v>0</v>
      </c>
      <c r="F1158" s="258" t="str">
        <f t="shared" si="57"/>
        <v>否</v>
      </c>
      <c r="G1158" s="160" t="str">
        <f t="shared" si="58"/>
        <v>项</v>
      </c>
    </row>
    <row r="1159" s="160" customFormat="1" ht="36" hidden="1" customHeight="1" spans="1:7">
      <c r="A1159" s="438">
        <v>2200512</v>
      </c>
      <c r="B1159" s="440" t="s">
        <v>961</v>
      </c>
      <c r="C1159" s="205"/>
      <c r="D1159" s="205">
        <v>0</v>
      </c>
      <c r="E1159" s="439">
        <f t="shared" si="56"/>
        <v>0</v>
      </c>
      <c r="F1159" s="258" t="str">
        <f t="shared" si="57"/>
        <v>否</v>
      </c>
      <c r="G1159" s="160" t="str">
        <f t="shared" si="58"/>
        <v>项</v>
      </c>
    </row>
    <row r="1160" s="160" customFormat="1" ht="36" hidden="1" customHeight="1" spans="1:7">
      <c r="A1160" s="438">
        <v>2200513</v>
      </c>
      <c r="B1160" s="440" t="s">
        <v>962</v>
      </c>
      <c r="C1160" s="205"/>
      <c r="D1160" s="205">
        <v>0</v>
      </c>
      <c r="E1160" s="439">
        <f t="shared" si="56"/>
        <v>0</v>
      </c>
      <c r="F1160" s="258" t="str">
        <f t="shared" si="57"/>
        <v>否</v>
      </c>
      <c r="G1160" s="160" t="str">
        <f t="shared" si="58"/>
        <v>项</v>
      </c>
    </row>
    <row r="1161" s="160" customFormat="1" ht="36" hidden="1" customHeight="1" spans="1:7">
      <c r="A1161" s="438">
        <v>2200514</v>
      </c>
      <c r="B1161" s="440" t="s">
        <v>963</v>
      </c>
      <c r="C1161" s="205"/>
      <c r="D1161" s="205">
        <v>0</v>
      </c>
      <c r="E1161" s="439">
        <f t="shared" si="56"/>
        <v>0</v>
      </c>
      <c r="F1161" s="258" t="str">
        <f t="shared" si="57"/>
        <v>否</v>
      </c>
      <c r="G1161" s="160" t="str">
        <f t="shared" si="58"/>
        <v>项</v>
      </c>
    </row>
    <row r="1162" s="160" customFormat="1" ht="36" hidden="1" customHeight="1" spans="1:7">
      <c r="A1162" s="438">
        <v>2200599</v>
      </c>
      <c r="B1162" s="440" t="s">
        <v>964</v>
      </c>
      <c r="C1162" s="205"/>
      <c r="D1162" s="205">
        <v>0</v>
      </c>
      <c r="E1162" s="439">
        <f t="shared" si="56"/>
        <v>0</v>
      </c>
      <c r="F1162" s="258" t="str">
        <f t="shared" si="57"/>
        <v>否</v>
      </c>
      <c r="G1162" s="160" t="str">
        <f t="shared" si="58"/>
        <v>项</v>
      </c>
    </row>
    <row r="1163" s="160" customFormat="1" ht="36" hidden="1" customHeight="1" spans="1:7">
      <c r="A1163" s="438">
        <v>22099</v>
      </c>
      <c r="B1163" s="296" t="s">
        <v>965</v>
      </c>
      <c r="C1163" s="205">
        <f>C1164</f>
        <v>0</v>
      </c>
      <c r="D1163" s="205">
        <f>((((D1164)+0)+0)+0)+0</f>
        <v>0</v>
      </c>
      <c r="E1163" s="439">
        <f t="shared" si="56"/>
        <v>0</v>
      </c>
      <c r="F1163" s="258" t="str">
        <f t="shared" si="57"/>
        <v>否</v>
      </c>
      <c r="G1163" s="160" t="str">
        <f t="shared" si="58"/>
        <v>款</v>
      </c>
    </row>
    <row r="1164" s="160" customFormat="1" ht="36" hidden="1" customHeight="1" spans="1:7">
      <c r="A1164" s="447">
        <v>2209999</v>
      </c>
      <c r="B1164" s="440" t="s">
        <v>965</v>
      </c>
      <c r="C1164" s="205"/>
      <c r="D1164" s="205">
        <v>0</v>
      </c>
      <c r="E1164" s="439">
        <f t="shared" si="56"/>
        <v>0</v>
      </c>
      <c r="F1164" s="258" t="str">
        <f t="shared" si="57"/>
        <v>否</v>
      </c>
      <c r="G1164" s="160" t="str">
        <f t="shared" si="58"/>
        <v>项</v>
      </c>
    </row>
    <row r="1165" s="162" customFormat="1" ht="36" customHeight="1" spans="1:7">
      <c r="A1165" s="436">
        <v>221</v>
      </c>
      <c r="B1165" s="284" t="s">
        <v>81</v>
      </c>
      <c r="C1165" s="285">
        <f>SUM(C1166,C1181,C1185)</f>
        <v>40286</v>
      </c>
      <c r="D1165" s="285">
        <f>SUM(D1166,D1181,D1185)</f>
        <v>45333</v>
      </c>
      <c r="E1165" s="437">
        <f t="shared" si="56"/>
        <v>0.125</v>
      </c>
      <c r="F1165" s="258" t="str">
        <f t="shared" si="57"/>
        <v>是</v>
      </c>
      <c r="G1165" s="160" t="str">
        <f t="shared" si="58"/>
        <v>类</v>
      </c>
    </row>
    <row r="1166" s="162" customFormat="1" ht="36" customHeight="1" spans="1:7">
      <c r="A1166" s="438">
        <v>22101</v>
      </c>
      <c r="B1166" s="296" t="s">
        <v>966</v>
      </c>
      <c r="C1166" s="205">
        <f>SUM(C1167:C1180)</f>
        <v>23541</v>
      </c>
      <c r="D1166" s="205">
        <f>((((SUM(D1167:D1180))+0)+0)+0)+0</f>
        <v>1000</v>
      </c>
      <c r="E1166" s="439">
        <f t="shared" si="56"/>
        <v>-0.958</v>
      </c>
      <c r="F1166" s="258" t="str">
        <f t="shared" si="57"/>
        <v>是</v>
      </c>
      <c r="G1166" s="160" t="str">
        <f t="shared" si="58"/>
        <v>款</v>
      </c>
    </row>
    <row r="1167" s="160" customFormat="1" ht="36" hidden="1" customHeight="1" spans="1:7">
      <c r="A1167" s="438">
        <v>2210101</v>
      </c>
      <c r="B1167" s="440" t="s">
        <v>967</v>
      </c>
      <c r="C1167" s="205"/>
      <c r="D1167" s="205">
        <v>0</v>
      </c>
      <c r="E1167" s="439">
        <f t="shared" si="56"/>
        <v>0</v>
      </c>
      <c r="F1167" s="258" t="str">
        <f t="shared" si="57"/>
        <v>否</v>
      </c>
      <c r="G1167" s="160" t="str">
        <f t="shared" si="58"/>
        <v>项</v>
      </c>
    </row>
    <row r="1168" s="160" customFormat="1" ht="36" hidden="1" customHeight="1" spans="1:7">
      <c r="A1168" s="438">
        <v>2210102</v>
      </c>
      <c r="B1168" s="440" t="s">
        <v>968</v>
      </c>
      <c r="C1168" s="205"/>
      <c r="D1168" s="205">
        <v>0</v>
      </c>
      <c r="E1168" s="439">
        <f t="shared" si="56"/>
        <v>0</v>
      </c>
      <c r="F1168" s="258" t="str">
        <f t="shared" si="57"/>
        <v>否</v>
      </c>
      <c r="G1168" s="160" t="str">
        <f t="shared" si="58"/>
        <v>项</v>
      </c>
    </row>
    <row r="1169" s="160" customFormat="1" ht="36" hidden="1" customHeight="1" spans="1:7">
      <c r="A1169" s="438">
        <v>2210103</v>
      </c>
      <c r="B1169" s="440" t="s">
        <v>969</v>
      </c>
      <c r="C1169" s="205"/>
      <c r="D1169" s="205">
        <v>0</v>
      </c>
      <c r="E1169" s="439">
        <f t="shared" si="56"/>
        <v>0</v>
      </c>
      <c r="F1169" s="258" t="str">
        <f t="shared" si="57"/>
        <v>否</v>
      </c>
      <c r="G1169" s="160" t="str">
        <f t="shared" si="58"/>
        <v>项</v>
      </c>
    </row>
    <row r="1170" s="160" customFormat="1" ht="36" hidden="1" customHeight="1" spans="1:7">
      <c r="A1170" s="438">
        <v>2210104</v>
      </c>
      <c r="B1170" s="440" t="s">
        <v>970</v>
      </c>
      <c r="C1170" s="205"/>
      <c r="D1170" s="205">
        <v>0</v>
      </c>
      <c r="E1170" s="439">
        <f t="shared" si="56"/>
        <v>0</v>
      </c>
      <c r="F1170" s="258" t="str">
        <f t="shared" si="57"/>
        <v>否</v>
      </c>
      <c r="G1170" s="160" t="str">
        <f t="shared" si="58"/>
        <v>项</v>
      </c>
    </row>
    <row r="1171" s="160" customFormat="1" ht="36" hidden="1" customHeight="1" spans="1:7">
      <c r="A1171" s="438">
        <v>2210105</v>
      </c>
      <c r="B1171" s="440" t="s">
        <v>971</v>
      </c>
      <c r="C1171" s="205"/>
      <c r="D1171" s="205">
        <v>0</v>
      </c>
      <c r="E1171" s="439">
        <f t="shared" si="56"/>
        <v>0</v>
      </c>
      <c r="F1171" s="258" t="str">
        <f t="shared" si="57"/>
        <v>否</v>
      </c>
      <c r="G1171" s="160" t="str">
        <f t="shared" si="58"/>
        <v>项</v>
      </c>
    </row>
    <row r="1172" s="162" customFormat="1" ht="36" customHeight="1" spans="1:7">
      <c r="A1172" s="438">
        <v>2210106</v>
      </c>
      <c r="B1172" s="440" t="s">
        <v>972</v>
      </c>
      <c r="C1172" s="205">
        <v>22116</v>
      </c>
      <c r="D1172" s="205">
        <v>0</v>
      </c>
      <c r="E1172" s="439">
        <f t="shared" si="56"/>
        <v>-1</v>
      </c>
      <c r="F1172" s="258" t="str">
        <f t="shared" si="57"/>
        <v>是</v>
      </c>
      <c r="G1172" s="160" t="str">
        <f t="shared" si="58"/>
        <v>项</v>
      </c>
    </row>
    <row r="1173" s="160" customFormat="1" ht="36" hidden="1" customHeight="1" spans="1:7">
      <c r="A1173" s="438">
        <v>2210107</v>
      </c>
      <c r="B1173" s="440" t="s">
        <v>973</v>
      </c>
      <c r="C1173" s="205"/>
      <c r="D1173" s="205">
        <v>0</v>
      </c>
      <c r="E1173" s="439">
        <f t="shared" si="56"/>
        <v>0</v>
      </c>
      <c r="F1173" s="258" t="str">
        <f t="shared" si="57"/>
        <v>否</v>
      </c>
      <c r="G1173" s="160" t="str">
        <f t="shared" si="58"/>
        <v>项</v>
      </c>
    </row>
    <row r="1174" s="160" customFormat="1" ht="36" hidden="1" customHeight="1" spans="1:7">
      <c r="A1174" s="438">
        <v>2210108</v>
      </c>
      <c r="B1174" s="440" t="s">
        <v>974</v>
      </c>
      <c r="C1174" s="205"/>
      <c r="D1174" s="205">
        <v>0</v>
      </c>
      <c r="E1174" s="439">
        <f t="shared" si="56"/>
        <v>0</v>
      </c>
      <c r="F1174" s="258" t="str">
        <f t="shared" si="57"/>
        <v>否</v>
      </c>
      <c r="G1174" s="160" t="str">
        <f t="shared" si="58"/>
        <v>项</v>
      </c>
    </row>
    <row r="1175" s="160" customFormat="1" ht="36" hidden="1" customHeight="1" spans="1:7">
      <c r="A1175" s="438">
        <v>2210109</v>
      </c>
      <c r="B1175" s="440" t="s">
        <v>975</v>
      </c>
      <c r="C1175" s="205"/>
      <c r="D1175" s="205">
        <v>0</v>
      </c>
      <c r="E1175" s="439">
        <f t="shared" si="56"/>
        <v>0</v>
      </c>
      <c r="F1175" s="258" t="str">
        <f t="shared" si="57"/>
        <v>否</v>
      </c>
      <c r="G1175" s="160" t="str">
        <f t="shared" si="58"/>
        <v>项</v>
      </c>
    </row>
    <row r="1176" s="160" customFormat="1" ht="36" hidden="1" customHeight="1" spans="1:7">
      <c r="A1176" s="443">
        <v>2210110</v>
      </c>
      <c r="B1176" s="440" t="s">
        <v>976</v>
      </c>
      <c r="C1176" s="205"/>
      <c r="D1176" s="205">
        <v>0</v>
      </c>
      <c r="E1176" s="439">
        <f t="shared" si="56"/>
        <v>0</v>
      </c>
      <c r="F1176" s="258" t="str">
        <f t="shared" si="57"/>
        <v>否</v>
      </c>
      <c r="G1176" s="160" t="str">
        <f t="shared" si="58"/>
        <v>项</v>
      </c>
    </row>
    <row r="1177" s="162" customFormat="1" ht="36" customHeight="1" spans="1:7">
      <c r="A1177" s="443">
        <v>2210111</v>
      </c>
      <c r="B1177" s="440" t="s">
        <v>977</v>
      </c>
      <c r="C1177" s="205"/>
      <c r="D1177" s="205">
        <v>1000</v>
      </c>
      <c r="E1177" s="439">
        <f t="shared" si="56"/>
        <v>0</v>
      </c>
      <c r="F1177" s="258" t="str">
        <f t="shared" si="57"/>
        <v>是</v>
      </c>
      <c r="G1177" s="160" t="str">
        <f t="shared" si="58"/>
        <v>项</v>
      </c>
    </row>
    <row r="1178" s="160" customFormat="1" ht="36" hidden="1" customHeight="1" spans="1:7">
      <c r="A1178" s="443">
        <v>2210112</v>
      </c>
      <c r="B1178" s="440" t="s">
        <v>978</v>
      </c>
      <c r="C1178" s="205"/>
      <c r="D1178" s="205"/>
      <c r="E1178" s="439">
        <f t="shared" si="56"/>
        <v>0</v>
      </c>
      <c r="F1178" s="258" t="str">
        <f t="shared" si="57"/>
        <v>否</v>
      </c>
      <c r="G1178" s="160" t="str">
        <f t="shared" si="58"/>
        <v>项</v>
      </c>
    </row>
    <row r="1179" s="160" customFormat="1" ht="36" hidden="1" customHeight="1" spans="1:7">
      <c r="A1179" s="443">
        <v>2210113</v>
      </c>
      <c r="B1179" s="440" t="s">
        <v>979</v>
      </c>
      <c r="C1179" s="205"/>
      <c r="D1179" s="205"/>
      <c r="E1179" s="439">
        <f t="shared" si="56"/>
        <v>0</v>
      </c>
      <c r="F1179" s="258" t="str">
        <f t="shared" si="57"/>
        <v>否</v>
      </c>
      <c r="G1179" s="160" t="str">
        <f t="shared" si="58"/>
        <v>项</v>
      </c>
    </row>
    <row r="1180" s="162" customFormat="1" ht="36" customHeight="1" spans="1:7">
      <c r="A1180" s="438">
        <v>2210199</v>
      </c>
      <c r="B1180" s="440" t="s">
        <v>980</v>
      </c>
      <c r="C1180" s="205">
        <v>1425</v>
      </c>
      <c r="D1180" s="205">
        <v>0</v>
      </c>
      <c r="E1180" s="439">
        <f t="shared" si="56"/>
        <v>-1</v>
      </c>
      <c r="F1180" s="258" t="str">
        <f t="shared" si="57"/>
        <v>是</v>
      </c>
      <c r="G1180" s="160" t="str">
        <f t="shared" si="58"/>
        <v>项</v>
      </c>
    </row>
    <row r="1181" s="162" customFormat="1" ht="36" customHeight="1" spans="1:7">
      <c r="A1181" s="438">
        <v>22102</v>
      </c>
      <c r="B1181" s="296" t="s">
        <v>981</v>
      </c>
      <c r="C1181" s="205">
        <f>SUM(C1182:C1184)</f>
        <v>13996</v>
      </c>
      <c r="D1181" s="205">
        <f>((((SUM(D1182:D1184))+0)+0)+0)+0</f>
        <v>16787</v>
      </c>
      <c r="E1181" s="439">
        <f t="shared" si="56"/>
        <v>0.199</v>
      </c>
      <c r="F1181" s="258" t="str">
        <f t="shared" si="57"/>
        <v>是</v>
      </c>
      <c r="G1181" s="160" t="str">
        <f t="shared" si="58"/>
        <v>款</v>
      </c>
    </row>
    <row r="1182" s="162" customFormat="1" ht="36" customHeight="1" spans="1:7">
      <c r="A1182" s="438">
        <v>2210201</v>
      </c>
      <c r="B1182" s="440" t="s">
        <v>982</v>
      </c>
      <c r="C1182" s="205">
        <v>13980</v>
      </c>
      <c r="D1182" s="205">
        <v>16687</v>
      </c>
      <c r="E1182" s="439">
        <f t="shared" si="56"/>
        <v>0.194</v>
      </c>
      <c r="F1182" s="258" t="str">
        <f t="shared" si="57"/>
        <v>是</v>
      </c>
      <c r="G1182" s="160" t="str">
        <f t="shared" si="58"/>
        <v>项</v>
      </c>
    </row>
    <row r="1183" s="160" customFormat="1" ht="36" hidden="1" customHeight="1" spans="1:7">
      <c r="A1183" s="438">
        <v>2210202</v>
      </c>
      <c r="B1183" s="440" t="s">
        <v>983</v>
      </c>
      <c r="C1183" s="205"/>
      <c r="D1183" s="205">
        <v>0</v>
      </c>
      <c r="E1183" s="439">
        <f t="shared" si="56"/>
        <v>0</v>
      </c>
      <c r="F1183" s="258" t="str">
        <f t="shared" si="57"/>
        <v>否</v>
      </c>
      <c r="G1183" s="160" t="str">
        <f t="shared" si="58"/>
        <v>项</v>
      </c>
    </row>
    <row r="1184" s="162" customFormat="1" ht="36" customHeight="1" spans="1:7">
      <c r="A1184" s="438">
        <v>2210203</v>
      </c>
      <c r="B1184" s="440" t="s">
        <v>984</v>
      </c>
      <c r="C1184" s="205">
        <v>16</v>
      </c>
      <c r="D1184" s="205">
        <v>100</v>
      </c>
      <c r="E1184" s="439">
        <f t="shared" si="56"/>
        <v>5.25</v>
      </c>
      <c r="F1184" s="258" t="str">
        <f t="shared" si="57"/>
        <v>是</v>
      </c>
      <c r="G1184" s="160" t="str">
        <f t="shared" si="58"/>
        <v>项</v>
      </c>
    </row>
    <row r="1185" s="162" customFormat="1" ht="36" customHeight="1" spans="1:7">
      <c r="A1185" s="438">
        <v>22103</v>
      </c>
      <c r="B1185" s="296" t="s">
        <v>985</v>
      </c>
      <c r="C1185" s="205">
        <f>SUM(C1186:C1188)</f>
        <v>2749</v>
      </c>
      <c r="D1185" s="205">
        <f>((((SUM(D1186:D1188))+0)+0)+0)+0</f>
        <v>27546</v>
      </c>
      <c r="E1185" s="439">
        <f t="shared" si="56"/>
        <v>9.02</v>
      </c>
      <c r="F1185" s="258" t="str">
        <f t="shared" si="57"/>
        <v>是</v>
      </c>
      <c r="G1185" s="160" t="str">
        <f t="shared" si="58"/>
        <v>款</v>
      </c>
    </row>
    <row r="1186" s="160" customFormat="1" ht="36" hidden="1" customHeight="1" spans="1:7">
      <c r="A1186" s="438">
        <v>2210301</v>
      </c>
      <c r="B1186" s="440" t="s">
        <v>986</v>
      </c>
      <c r="C1186" s="205"/>
      <c r="D1186" s="205">
        <v>0</v>
      </c>
      <c r="E1186" s="439">
        <f t="shared" si="56"/>
        <v>0</v>
      </c>
      <c r="F1186" s="258" t="str">
        <f t="shared" si="57"/>
        <v>否</v>
      </c>
      <c r="G1186" s="160" t="str">
        <f t="shared" si="58"/>
        <v>项</v>
      </c>
    </row>
    <row r="1187" s="162" customFormat="1" ht="36" customHeight="1" spans="1:7">
      <c r="A1187" s="438">
        <v>2210302</v>
      </c>
      <c r="B1187" s="440" t="s">
        <v>987</v>
      </c>
      <c r="C1187" s="205">
        <v>1809</v>
      </c>
      <c r="D1187" s="205">
        <v>2232</v>
      </c>
      <c r="E1187" s="439">
        <f t="shared" si="56"/>
        <v>0.234</v>
      </c>
      <c r="F1187" s="258" t="str">
        <f t="shared" si="57"/>
        <v>是</v>
      </c>
      <c r="G1187" s="160" t="str">
        <f t="shared" si="58"/>
        <v>项</v>
      </c>
    </row>
    <row r="1188" s="162" customFormat="1" ht="36" customHeight="1" spans="1:7">
      <c r="A1188" s="438">
        <v>2210399</v>
      </c>
      <c r="B1188" s="440" t="s">
        <v>988</v>
      </c>
      <c r="C1188" s="205">
        <v>940</v>
      </c>
      <c r="D1188" s="205">
        <v>25314</v>
      </c>
      <c r="E1188" s="439">
        <f t="shared" si="56"/>
        <v>25.93</v>
      </c>
      <c r="F1188" s="258" t="str">
        <f t="shared" si="57"/>
        <v>是</v>
      </c>
      <c r="G1188" s="160" t="str">
        <f t="shared" si="58"/>
        <v>项</v>
      </c>
    </row>
    <row r="1189" s="162" customFormat="1" ht="36" customHeight="1" spans="1:7">
      <c r="A1189" s="436">
        <v>222</v>
      </c>
      <c r="B1189" s="284" t="s">
        <v>83</v>
      </c>
      <c r="C1189" s="285">
        <f>SUM(C1190,C1208,C1215,C1221)</f>
        <v>3586</v>
      </c>
      <c r="D1189" s="285">
        <f>SUM(D1190,D1208,D1215,D1221)</f>
        <v>785</v>
      </c>
      <c r="E1189" s="437">
        <f t="shared" si="56"/>
        <v>-0.781</v>
      </c>
      <c r="F1189" s="258" t="str">
        <f t="shared" si="57"/>
        <v>是</v>
      </c>
      <c r="G1189" s="160" t="str">
        <f t="shared" si="58"/>
        <v>类</v>
      </c>
    </row>
    <row r="1190" s="162" customFormat="1" ht="36" customHeight="1" spans="1:7">
      <c r="A1190" s="438">
        <v>22201</v>
      </c>
      <c r="B1190" s="296" t="s">
        <v>989</v>
      </c>
      <c r="C1190" s="205">
        <f>SUM(C1191:C1207)</f>
        <v>3586</v>
      </c>
      <c r="D1190" s="205">
        <f>((((SUM(D1191:D1207))+0)+0)+0)+0</f>
        <v>785</v>
      </c>
      <c r="E1190" s="439">
        <f t="shared" si="56"/>
        <v>-0.781</v>
      </c>
      <c r="F1190" s="258" t="str">
        <f t="shared" si="57"/>
        <v>是</v>
      </c>
      <c r="G1190" s="160" t="str">
        <f t="shared" si="58"/>
        <v>款</v>
      </c>
    </row>
    <row r="1191" s="160" customFormat="1" ht="36" hidden="1" customHeight="1" spans="1:7">
      <c r="A1191" s="438">
        <v>2220101</v>
      </c>
      <c r="B1191" s="440" t="s">
        <v>134</v>
      </c>
      <c r="C1191" s="205"/>
      <c r="D1191" s="205">
        <v>0</v>
      </c>
      <c r="E1191" s="439">
        <f t="shared" si="56"/>
        <v>0</v>
      </c>
      <c r="F1191" s="258" t="str">
        <f t="shared" si="57"/>
        <v>否</v>
      </c>
      <c r="G1191" s="160" t="str">
        <f t="shared" si="58"/>
        <v>项</v>
      </c>
    </row>
    <row r="1192" s="160" customFormat="1" ht="36" hidden="1" customHeight="1" spans="1:7">
      <c r="A1192" s="438">
        <v>2220102</v>
      </c>
      <c r="B1192" s="440" t="s">
        <v>135</v>
      </c>
      <c r="C1192" s="205"/>
      <c r="D1192" s="205">
        <v>0</v>
      </c>
      <c r="E1192" s="439">
        <f t="shared" si="56"/>
        <v>0</v>
      </c>
      <c r="F1192" s="258" t="str">
        <f t="shared" si="57"/>
        <v>否</v>
      </c>
      <c r="G1192" s="160" t="str">
        <f t="shared" si="58"/>
        <v>项</v>
      </c>
    </row>
    <row r="1193" s="160" customFormat="1" ht="36" hidden="1" customHeight="1" spans="1:7">
      <c r="A1193" s="438">
        <v>2220103</v>
      </c>
      <c r="B1193" s="440" t="s">
        <v>136</v>
      </c>
      <c r="C1193" s="205"/>
      <c r="D1193" s="205">
        <v>0</v>
      </c>
      <c r="E1193" s="439">
        <f t="shared" si="56"/>
        <v>0</v>
      </c>
      <c r="F1193" s="258" t="str">
        <f t="shared" si="57"/>
        <v>否</v>
      </c>
      <c r="G1193" s="160" t="str">
        <f t="shared" si="58"/>
        <v>项</v>
      </c>
    </row>
    <row r="1194" s="160" customFormat="1" ht="36" hidden="1" customHeight="1" spans="1:7">
      <c r="A1194" s="438">
        <v>2220104</v>
      </c>
      <c r="B1194" s="440" t="s">
        <v>990</v>
      </c>
      <c r="C1194" s="205"/>
      <c r="D1194" s="205">
        <v>0</v>
      </c>
      <c r="E1194" s="439">
        <f t="shared" si="56"/>
        <v>0</v>
      </c>
      <c r="F1194" s="258" t="str">
        <f t="shared" si="57"/>
        <v>否</v>
      </c>
      <c r="G1194" s="160" t="str">
        <f t="shared" si="58"/>
        <v>项</v>
      </c>
    </row>
    <row r="1195" s="160" customFormat="1" ht="36" hidden="1" customHeight="1" spans="1:7">
      <c r="A1195" s="438">
        <v>2220105</v>
      </c>
      <c r="B1195" s="440" t="s">
        <v>991</v>
      </c>
      <c r="C1195" s="205"/>
      <c r="D1195" s="205">
        <v>0</v>
      </c>
      <c r="E1195" s="439">
        <f t="shared" si="56"/>
        <v>0</v>
      </c>
      <c r="F1195" s="258" t="str">
        <f t="shared" si="57"/>
        <v>否</v>
      </c>
      <c r="G1195" s="160" t="str">
        <f t="shared" si="58"/>
        <v>项</v>
      </c>
    </row>
    <row r="1196" s="160" customFormat="1" ht="36" hidden="1" customHeight="1" spans="1:7">
      <c r="A1196" s="438">
        <v>2220106</v>
      </c>
      <c r="B1196" s="440" t="s">
        <v>992</v>
      </c>
      <c r="C1196" s="205"/>
      <c r="D1196" s="205">
        <v>0</v>
      </c>
      <c r="E1196" s="439">
        <f t="shared" si="56"/>
        <v>0</v>
      </c>
      <c r="F1196" s="258" t="str">
        <f t="shared" si="57"/>
        <v>否</v>
      </c>
      <c r="G1196" s="160" t="str">
        <f t="shared" si="58"/>
        <v>项</v>
      </c>
    </row>
    <row r="1197" s="160" customFormat="1" ht="36" hidden="1" customHeight="1" spans="1:7">
      <c r="A1197" s="438">
        <v>2220107</v>
      </c>
      <c r="B1197" s="440" t="s">
        <v>993</v>
      </c>
      <c r="C1197" s="205"/>
      <c r="D1197" s="205">
        <v>0</v>
      </c>
      <c r="E1197" s="439">
        <f t="shared" si="56"/>
        <v>0</v>
      </c>
      <c r="F1197" s="258" t="str">
        <f t="shared" si="57"/>
        <v>否</v>
      </c>
      <c r="G1197" s="160" t="str">
        <f t="shared" si="58"/>
        <v>项</v>
      </c>
    </row>
    <row r="1198" s="160" customFormat="1" ht="36" hidden="1" customHeight="1" spans="1:7">
      <c r="A1198" s="438">
        <v>2220112</v>
      </c>
      <c r="B1198" s="440" t="s">
        <v>994</v>
      </c>
      <c r="C1198" s="205"/>
      <c r="D1198" s="205">
        <v>0</v>
      </c>
      <c r="E1198" s="439">
        <f t="shared" si="56"/>
        <v>0</v>
      </c>
      <c r="F1198" s="258" t="str">
        <f t="shared" si="57"/>
        <v>否</v>
      </c>
      <c r="G1198" s="160" t="str">
        <f t="shared" si="58"/>
        <v>项</v>
      </c>
    </row>
    <row r="1199" s="160" customFormat="1" ht="36" hidden="1" customHeight="1" spans="1:7">
      <c r="A1199" s="438">
        <v>2220113</v>
      </c>
      <c r="B1199" s="440" t="s">
        <v>995</v>
      </c>
      <c r="C1199" s="205"/>
      <c r="D1199" s="205">
        <v>0</v>
      </c>
      <c r="E1199" s="439">
        <f t="shared" si="56"/>
        <v>0</v>
      </c>
      <c r="F1199" s="258" t="str">
        <f t="shared" si="57"/>
        <v>否</v>
      </c>
      <c r="G1199" s="160" t="str">
        <f t="shared" si="58"/>
        <v>项</v>
      </c>
    </row>
    <row r="1200" s="160" customFormat="1" ht="36" hidden="1" customHeight="1" spans="1:7">
      <c r="A1200" s="438">
        <v>2220114</v>
      </c>
      <c r="B1200" s="440" t="s">
        <v>996</v>
      </c>
      <c r="C1200" s="205"/>
      <c r="D1200" s="205">
        <v>0</v>
      </c>
      <c r="E1200" s="439">
        <f t="shared" si="56"/>
        <v>0</v>
      </c>
      <c r="F1200" s="258" t="str">
        <f t="shared" si="57"/>
        <v>否</v>
      </c>
      <c r="G1200" s="160" t="str">
        <f t="shared" si="58"/>
        <v>项</v>
      </c>
    </row>
    <row r="1201" s="162" customFormat="1" ht="36" customHeight="1" spans="1:7">
      <c r="A1201" s="438">
        <v>2220115</v>
      </c>
      <c r="B1201" s="440" t="s">
        <v>997</v>
      </c>
      <c r="C1201" s="205"/>
      <c r="D1201" s="205">
        <v>108</v>
      </c>
      <c r="E1201" s="439">
        <f t="shared" si="56"/>
        <v>0</v>
      </c>
      <c r="F1201" s="258" t="str">
        <f t="shared" si="57"/>
        <v>是</v>
      </c>
      <c r="G1201" s="160" t="str">
        <f t="shared" si="58"/>
        <v>项</v>
      </c>
    </row>
    <row r="1202" s="160" customFormat="1" ht="36" hidden="1" customHeight="1" spans="1:7">
      <c r="A1202" s="438">
        <v>2220118</v>
      </c>
      <c r="B1202" s="440" t="s">
        <v>998</v>
      </c>
      <c r="C1202" s="205"/>
      <c r="D1202" s="205">
        <v>0</v>
      </c>
      <c r="E1202" s="439">
        <f t="shared" si="56"/>
        <v>0</v>
      </c>
      <c r="F1202" s="258" t="str">
        <f t="shared" si="57"/>
        <v>否</v>
      </c>
      <c r="G1202" s="160" t="str">
        <f t="shared" si="58"/>
        <v>项</v>
      </c>
    </row>
    <row r="1203" s="160" customFormat="1" ht="36" hidden="1" customHeight="1" spans="1:7">
      <c r="A1203" s="442">
        <v>2220119</v>
      </c>
      <c r="B1203" s="451" t="s">
        <v>999</v>
      </c>
      <c r="C1203" s="205"/>
      <c r="D1203" s="205">
        <v>0</v>
      </c>
      <c r="E1203" s="439">
        <f t="shared" si="56"/>
        <v>0</v>
      </c>
      <c r="F1203" s="258" t="str">
        <f t="shared" si="57"/>
        <v>否</v>
      </c>
      <c r="G1203" s="160" t="str">
        <f t="shared" si="58"/>
        <v>项</v>
      </c>
    </row>
    <row r="1204" s="160" customFormat="1" ht="36" hidden="1" customHeight="1" spans="1:7">
      <c r="A1204" s="442">
        <v>2220120</v>
      </c>
      <c r="B1204" s="451" t="s">
        <v>1000</v>
      </c>
      <c r="C1204" s="205"/>
      <c r="D1204" s="205">
        <v>0</v>
      </c>
      <c r="E1204" s="439">
        <f t="shared" si="56"/>
        <v>0</v>
      </c>
      <c r="F1204" s="258" t="str">
        <f t="shared" si="57"/>
        <v>否</v>
      </c>
      <c r="G1204" s="160" t="str">
        <f t="shared" si="58"/>
        <v>项</v>
      </c>
    </row>
    <row r="1205" s="162" customFormat="1" ht="36" customHeight="1" spans="1:7">
      <c r="A1205" s="442">
        <v>2220121</v>
      </c>
      <c r="B1205" s="451" t="s">
        <v>1001</v>
      </c>
      <c r="C1205" s="205">
        <v>68</v>
      </c>
      <c r="D1205" s="205">
        <v>100</v>
      </c>
      <c r="E1205" s="439">
        <f t="shared" si="56"/>
        <v>0.471</v>
      </c>
      <c r="F1205" s="258" t="str">
        <f t="shared" si="57"/>
        <v>是</v>
      </c>
      <c r="G1205" s="160" t="str">
        <f t="shared" si="58"/>
        <v>项</v>
      </c>
    </row>
    <row r="1206" s="160" customFormat="1" ht="36" hidden="1" customHeight="1" spans="1:7">
      <c r="A1206" s="438">
        <v>2220150</v>
      </c>
      <c r="B1206" s="440" t="s">
        <v>143</v>
      </c>
      <c r="C1206" s="205"/>
      <c r="D1206" s="205">
        <v>0</v>
      </c>
      <c r="E1206" s="439">
        <f t="shared" si="56"/>
        <v>0</v>
      </c>
      <c r="F1206" s="258" t="str">
        <f t="shared" si="57"/>
        <v>否</v>
      </c>
      <c r="G1206" s="160" t="str">
        <f t="shared" si="58"/>
        <v>项</v>
      </c>
    </row>
    <row r="1207" s="162" customFormat="1" ht="36" customHeight="1" spans="1:7">
      <c r="A1207" s="438">
        <v>2220199</v>
      </c>
      <c r="B1207" s="440" t="s">
        <v>1002</v>
      </c>
      <c r="C1207" s="205">
        <v>3518</v>
      </c>
      <c r="D1207" s="205">
        <v>577</v>
      </c>
      <c r="E1207" s="439">
        <f t="shared" si="56"/>
        <v>-0.836</v>
      </c>
      <c r="F1207" s="258" t="str">
        <f t="shared" si="57"/>
        <v>是</v>
      </c>
      <c r="G1207" s="160" t="str">
        <f t="shared" si="58"/>
        <v>项</v>
      </c>
    </row>
    <row r="1208" s="160" customFormat="1" ht="36" hidden="1" customHeight="1" spans="1:7">
      <c r="A1208" s="438">
        <v>22203</v>
      </c>
      <c r="B1208" s="296" t="s">
        <v>1003</v>
      </c>
      <c r="C1208" s="444">
        <f>SUM(C1209:C1214)</f>
        <v>0</v>
      </c>
      <c r="D1208" s="444">
        <f>((((SUM(D1209:D1214))+0)+0)+0)+0</f>
        <v>0</v>
      </c>
      <c r="E1208" s="439">
        <f t="shared" si="56"/>
        <v>0</v>
      </c>
      <c r="F1208" s="258" t="str">
        <f t="shared" si="57"/>
        <v>否</v>
      </c>
      <c r="G1208" s="160" t="str">
        <f t="shared" si="58"/>
        <v>款</v>
      </c>
    </row>
    <row r="1209" s="160" customFormat="1" ht="36" hidden="1" customHeight="1" spans="1:7">
      <c r="A1209" s="438">
        <v>2220301</v>
      </c>
      <c r="B1209" s="440" t="s">
        <v>1004</v>
      </c>
      <c r="C1209" s="205"/>
      <c r="D1209" s="205">
        <v>0</v>
      </c>
      <c r="E1209" s="439">
        <f t="shared" si="56"/>
        <v>0</v>
      </c>
      <c r="F1209" s="258" t="str">
        <f t="shared" si="57"/>
        <v>否</v>
      </c>
      <c r="G1209" s="160" t="str">
        <f t="shared" si="58"/>
        <v>项</v>
      </c>
    </row>
    <row r="1210" s="160" customFormat="1" ht="36" hidden="1" customHeight="1" spans="1:7">
      <c r="A1210" s="438">
        <v>2220303</v>
      </c>
      <c r="B1210" s="440" t="s">
        <v>1005</v>
      </c>
      <c r="C1210" s="205"/>
      <c r="D1210" s="205">
        <v>0</v>
      </c>
      <c r="E1210" s="439">
        <f t="shared" si="56"/>
        <v>0</v>
      </c>
      <c r="F1210" s="258" t="str">
        <f t="shared" si="57"/>
        <v>否</v>
      </c>
      <c r="G1210" s="160" t="str">
        <f t="shared" si="58"/>
        <v>项</v>
      </c>
    </row>
    <row r="1211" s="160" customFormat="1" ht="36" hidden="1" customHeight="1" spans="1:7">
      <c r="A1211" s="438">
        <v>2220304</v>
      </c>
      <c r="B1211" s="440" t="s">
        <v>1006</v>
      </c>
      <c r="C1211" s="205"/>
      <c r="D1211" s="205">
        <v>0</v>
      </c>
      <c r="E1211" s="439">
        <f t="shared" si="56"/>
        <v>0</v>
      </c>
      <c r="F1211" s="258" t="str">
        <f t="shared" si="57"/>
        <v>否</v>
      </c>
      <c r="G1211" s="160" t="str">
        <f t="shared" si="58"/>
        <v>项</v>
      </c>
    </row>
    <row r="1212" s="160" customFormat="1" ht="36" hidden="1" customHeight="1" spans="1:7">
      <c r="A1212" s="442">
        <v>2220305</v>
      </c>
      <c r="B1212" s="451" t="s">
        <v>1007</v>
      </c>
      <c r="C1212" s="205"/>
      <c r="D1212" s="205">
        <v>0</v>
      </c>
      <c r="E1212" s="439">
        <f t="shared" si="56"/>
        <v>0</v>
      </c>
      <c r="F1212" s="258" t="str">
        <f t="shared" si="57"/>
        <v>否</v>
      </c>
      <c r="G1212" s="160" t="str">
        <f t="shared" si="58"/>
        <v>项</v>
      </c>
    </row>
    <row r="1213" s="160" customFormat="1" ht="36" hidden="1" customHeight="1" spans="1:7">
      <c r="A1213" s="442">
        <v>2220306</v>
      </c>
      <c r="B1213" s="451" t="s">
        <v>1008</v>
      </c>
      <c r="C1213" s="205"/>
      <c r="D1213" s="205">
        <v>0</v>
      </c>
      <c r="E1213" s="439">
        <f t="shared" si="56"/>
        <v>0</v>
      </c>
      <c r="F1213" s="258" t="str">
        <f t="shared" si="57"/>
        <v>否</v>
      </c>
      <c r="G1213" s="160" t="str">
        <f t="shared" si="58"/>
        <v>项</v>
      </c>
    </row>
    <row r="1214" s="160" customFormat="1" ht="36" hidden="1" customHeight="1" spans="1:7">
      <c r="A1214" s="438">
        <v>2220399</v>
      </c>
      <c r="B1214" s="440" t="s">
        <v>1009</v>
      </c>
      <c r="C1214" s="205"/>
      <c r="D1214" s="205">
        <v>0</v>
      </c>
      <c r="E1214" s="439">
        <f t="shared" si="56"/>
        <v>0</v>
      </c>
      <c r="F1214" s="258" t="str">
        <f t="shared" si="57"/>
        <v>否</v>
      </c>
      <c r="G1214" s="160" t="str">
        <f t="shared" si="58"/>
        <v>项</v>
      </c>
    </row>
    <row r="1215" s="160" customFormat="1" ht="36" hidden="1" customHeight="1" spans="1:7">
      <c r="A1215" s="438">
        <v>22204</v>
      </c>
      <c r="B1215" s="296" t="s">
        <v>1010</v>
      </c>
      <c r="C1215" s="444">
        <f>SUM(C1216:C1220)</f>
        <v>0</v>
      </c>
      <c r="D1215" s="444">
        <f>((((SUM(D1216:D1220))+0)+0)+0)+0</f>
        <v>0</v>
      </c>
      <c r="E1215" s="439">
        <f t="shared" si="56"/>
        <v>0</v>
      </c>
      <c r="F1215" s="258" t="str">
        <f t="shared" si="57"/>
        <v>否</v>
      </c>
      <c r="G1215" s="160" t="str">
        <f t="shared" si="58"/>
        <v>款</v>
      </c>
    </row>
    <row r="1216" s="160" customFormat="1" ht="36" hidden="1" customHeight="1" spans="1:7">
      <c r="A1216" s="438">
        <v>2220401</v>
      </c>
      <c r="B1216" s="440" t="s">
        <v>1011</v>
      </c>
      <c r="C1216" s="205"/>
      <c r="D1216" s="205">
        <v>0</v>
      </c>
      <c r="E1216" s="439">
        <f t="shared" si="56"/>
        <v>0</v>
      </c>
      <c r="F1216" s="258" t="str">
        <f t="shared" si="57"/>
        <v>否</v>
      </c>
      <c r="G1216" s="160" t="str">
        <f t="shared" si="58"/>
        <v>项</v>
      </c>
    </row>
    <row r="1217" s="160" customFormat="1" ht="36" hidden="1" customHeight="1" spans="1:7">
      <c r="A1217" s="438">
        <v>2220402</v>
      </c>
      <c r="B1217" s="440" t="s">
        <v>1012</v>
      </c>
      <c r="C1217" s="205"/>
      <c r="D1217" s="205">
        <v>0</v>
      </c>
      <c r="E1217" s="439">
        <f t="shared" si="56"/>
        <v>0</v>
      </c>
      <c r="F1217" s="258" t="str">
        <f t="shared" si="57"/>
        <v>否</v>
      </c>
      <c r="G1217" s="160" t="str">
        <f t="shared" si="58"/>
        <v>项</v>
      </c>
    </row>
    <row r="1218" s="160" customFormat="1" ht="36" hidden="1" customHeight="1" spans="1:7">
      <c r="A1218" s="438">
        <v>2220403</v>
      </c>
      <c r="B1218" s="440" t="s">
        <v>1013</v>
      </c>
      <c r="C1218" s="205"/>
      <c r="D1218" s="205">
        <v>0</v>
      </c>
      <c r="E1218" s="439">
        <f t="shared" si="56"/>
        <v>0</v>
      </c>
      <c r="F1218" s="258" t="str">
        <f t="shared" si="57"/>
        <v>否</v>
      </c>
      <c r="G1218" s="160" t="str">
        <f t="shared" si="58"/>
        <v>项</v>
      </c>
    </row>
    <row r="1219" s="160" customFormat="1" ht="36" hidden="1" customHeight="1" spans="1:7">
      <c r="A1219" s="438">
        <v>2220404</v>
      </c>
      <c r="B1219" s="440" t="s">
        <v>1014</v>
      </c>
      <c r="C1219" s="205"/>
      <c r="D1219" s="205">
        <v>0</v>
      </c>
      <c r="E1219" s="439">
        <f t="shared" si="56"/>
        <v>0</v>
      </c>
      <c r="F1219" s="258" t="str">
        <f t="shared" si="57"/>
        <v>否</v>
      </c>
      <c r="G1219" s="160" t="str">
        <f t="shared" si="58"/>
        <v>项</v>
      </c>
    </row>
    <row r="1220" s="160" customFormat="1" ht="36" hidden="1" customHeight="1" spans="1:7">
      <c r="A1220" s="438">
        <v>2220499</v>
      </c>
      <c r="B1220" s="440" t="s">
        <v>1015</v>
      </c>
      <c r="C1220" s="205"/>
      <c r="D1220" s="205">
        <v>0</v>
      </c>
      <c r="E1220" s="439">
        <f t="shared" ref="E1220:E1283" si="59">IF(C1220&lt;0,"",IFERROR(D1220/C1220-1,0))</f>
        <v>0</v>
      </c>
      <c r="F1220" s="258" t="str">
        <f t="shared" ref="F1220:F1283" si="60">IF(LEN(A1220)=3,"是",IF(B1220&lt;&gt;"",IF(SUM(C1220:D1220)&lt;&gt;0,"是","否"),"是"))</f>
        <v>否</v>
      </c>
      <c r="G1220" s="160" t="str">
        <f t="shared" ref="G1220:G1283" si="61">IF(LEN(A1220)=3,"类",IF(LEN(A1220)=5,"款","项"))</f>
        <v>项</v>
      </c>
    </row>
    <row r="1221" s="160" customFormat="1" ht="36" hidden="1" customHeight="1" spans="1:7">
      <c r="A1221" s="438">
        <v>22205</v>
      </c>
      <c r="B1221" s="296" t="s">
        <v>1016</v>
      </c>
      <c r="C1221" s="205">
        <f>SUM(C1222:C1233)</f>
        <v>0</v>
      </c>
      <c r="D1221" s="205">
        <f>((((SUM(D1222:D1233))+0)+0)+0)+0</f>
        <v>0</v>
      </c>
      <c r="E1221" s="439">
        <f t="shared" si="59"/>
        <v>0</v>
      </c>
      <c r="F1221" s="258" t="str">
        <f t="shared" si="60"/>
        <v>否</v>
      </c>
      <c r="G1221" s="160" t="str">
        <f t="shared" si="61"/>
        <v>款</v>
      </c>
    </row>
    <row r="1222" s="160" customFormat="1" ht="36" hidden="1" customHeight="1" spans="1:7">
      <c r="A1222" s="438">
        <v>2220501</v>
      </c>
      <c r="B1222" s="440" t="s">
        <v>1017</v>
      </c>
      <c r="C1222" s="205"/>
      <c r="D1222" s="205">
        <v>0</v>
      </c>
      <c r="E1222" s="439">
        <f t="shared" si="59"/>
        <v>0</v>
      </c>
      <c r="F1222" s="258" t="str">
        <f t="shared" si="60"/>
        <v>否</v>
      </c>
      <c r="G1222" s="160" t="str">
        <f t="shared" si="61"/>
        <v>项</v>
      </c>
    </row>
    <row r="1223" s="160" customFormat="1" ht="36" hidden="1" customHeight="1" spans="1:7">
      <c r="A1223" s="438">
        <v>2220502</v>
      </c>
      <c r="B1223" s="440" t="s">
        <v>1018</v>
      </c>
      <c r="C1223" s="205"/>
      <c r="D1223" s="205">
        <v>0</v>
      </c>
      <c r="E1223" s="439">
        <f t="shared" si="59"/>
        <v>0</v>
      </c>
      <c r="F1223" s="258" t="str">
        <f t="shared" si="60"/>
        <v>否</v>
      </c>
      <c r="G1223" s="160" t="str">
        <f t="shared" si="61"/>
        <v>项</v>
      </c>
    </row>
    <row r="1224" s="160" customFormat="1" ht="36" hidden="1" customHeight="1" spans="1:7">
      <c r="A1224" s="438">
        <v>2220503</v>
      </c>
      <c r="B1224" s="440" t="s">
        <v>1019</v>
      </c>
      <c r="C1224" s="205"/>
      <c r="D1224" s="205">
        <v>0</v>
      </c>
      <c r="E1224" s="439">
        <f t="shared" si="59"/>
        <v>0</v>
      </c>
      <c r="F1224" s="258" t="str">
        <f t="shared" si="60"/>
        <v>否</v>
      </c>
      <c r="G1224" s="160" t="str">
        <f t="shared" si="61"/>
        <v>项</v>
      </c>
    </row>
    <row r="1225" s="160" customFormat="1" ht="36" hidden="1" customHeight="1" spans="1:7">
      <c r="A1225" s="438">
        <v>2220504</v>
      </c>
      <c r="B1225" s="440" t="s">
        <v>1020</v>
      </c>
      <c r="C1225" s="205"/>
      <c r="D1225" s="205">
        <v>0</v>
      </c>
      <c r="E1225" s="439">
        <f t="shared" si="59"/>
        <v>0</v>
      </c>
      <c r="F1225" s="258" t="str">
        <f t="shared" si="60"/>
        <v>否</v>
      </c>
      <c r="G1225" s="160" t="str">
        <f t="shared" si="61"/>
        <v>项</v>
      </c>
    </row>
    <row r="1226" s="160" customFormat="1" ht="36" hidden="1" customHeight="1" spans="1:7">
      <c r="A1226" s="438">
        <v>2220505</v>
      </c>
      <c r="B1226" s="440" t="s">
        <v>1021</v>
      </c>
      <c r="C1226" s="205"/>
      <c r="D1226" s="205">
        <v>0</v>
      </c>
      <c r="E1226" s="439">
        <f t="shared" si="59"/>
        <v>0</v>
      </c>
      <c r="F1226" s="258" t="str">
        <f t="shared" si="60"/>
        <v>否</v>
      </c>
      <c r="G1226" s="160" t="str">
        <f t="shared" si="61"/>
        <v>项</v>
      </c>
    </row>
    <row r="1227" s="160" customFormat="1" ht="36" hidden="1" customHeight="1" spans="1:7">
      <c r="A1227" s="438">
        <v>2220506</v>
      </c>
      <c r="B1227" s="440" t="s">
        <v>1022</v>
      </c>
      <c r="C1227" s="205"/>
      <c r="D1227" s="205">
        <v>0</v>
      </c>
      <c r="E1227" s="439">
        <f t="shared" si="59"/>
        <v>0</v>
      </c>
      <c r="F1227" s="258" t="str">
        <f t="shared" si="60"/>
        <v>否</v>
      </c>
      <c r="G1227" s="160" t="str">
        <f t="shared" si="61"/>
        <v>项</v>
      </c>
    </row>
    <row r="1228" s="160" customFormat="1" ht="36" hidden="1" customHeight="1" spans="1:7">
      <c r="A1228" s="438">
        <v>2220507</v>
      </c>
      <c r="B1228" s="440" t="s">
        <v>1023</v>
      </c>
      <c r="C1228" s="205"/>
      <c r="D1228" s="205">
        <v>0</v>
      </c>
      <c r="E1228" s="439">
        <f t="shared" si="59"/>
        <v>0</v>
      </c>
      <c r="F1228" s="258" t="str">
        <f t="shared" si="60"/>
        <v>否</v>
      </c>
      <c r="G1228" s="160" t="str">
        <f t="shared" si="61"/>
        <v>项</v>
      </c>
    </row>
    <row r="1229" s="160" customFormat="1" ht="36" hidden="1" customHeight="1" spans="1:7">
      <c r="A1229" s="438">
        <v>2220508</v>
      </c>
      <c r="B1229" s="440" t="s">
        <v>1024</v>
      </c>
      <c r="C1229" s="205"/>
      <c r="D1229" s="205">
        <v>0</v>
      </c>
      <c r="E1229" s="439">
        <f t="shared" si="59"/>
        <v>0</v>
      </c>
      <c r="F1229" s="258" t="str">
        <f t="shared" si="60"/>
        <v>否</v>
      </c>
      <c r="G1229" s="160" t="str">
        <f t="shared" si="61"/>
        <v>项</v>
      </c>
    </row>
    <row r="1230" s="160" customFormat="1" ht="36" hidden="1" customHeight="1" spans="1:7">
      <c r="A1230" s="438">
        <v>2220509</v>
      </c>
      <c r="B1230" s="440" t="s">
        <v>1025</v>
      </c>
      <c r="C1230" s="205"/>
      <c r="D1230" s="205">
        <v>0</v>
      </c>
      <c r="E1230" s="439">
        <f t="shared" si="59"/>
        <v>0</v>
      </c>
      <c r="F1230" s="258" t="str">
        <f t="shared" si="60"/>
        <v>否</v>
      </c>
      <c r="G1230" s="160" t="str">
        <f t="shared" si="61"/>
        <v>项</v>
      </c>
    </row>
    <row r="1231" s="160" customFormat="1" ht="36" hidden="1" customHeight="1" spans="1:7">
      <c r="A1231" s="438">
        <v>2220510</v>
      </c>
      <c r="B1231" s="440" t="s">
        <v>1026</v>
      </c>
      <c r="C1231" s="205"/>
      <c r="D1231" s="205">
        <v>0</v>
      </c>
      <c r="E1231" s="439">
        <f t="shared" si="59"/>
        <v>0</v>
      </c>
      <c r="F1231" s="258" t="str">
        <f t="shared" si="60"/>
        <v>否</v>
      </c>
      <c r="G1231" s="160" t="str">
        <f t="shared" si="61"/>
        <v>项</v>
      </c>
    </row>
    <row r="1232" s="160" customFormat="1" ht="36" hidden="1" customHeight="1" spans="1:7">
      <c r="A1232" s="447">
        <v>2220511</v>
      </c>
      <c r="B1232" s="440" t="s">
        <v>1027</v>
      </c>
      <c r="C1232" s="205"/>
      <c r="D1232" s="205">
        <v>0</v>
      </c>
      <c r="E1232" s="439">
        <f t="shared" si="59"/>
        <v>0</v>
      </c>
      <c r="F1232" s="258" t="str">
        <f t="shared" si="60"/>
        <v>否</v>
      </c>
      <c r="G1232" s="160" t="str">
        <f t="shared" si="61"/>
        <v>项</v>
      </c>
    </row>
    <row r="1233" s="160" customFormat="1" ht="36" hidden="1" customHeight="1" spans="1:7">
      <c r="A1233" s="438">
        <v>2220599</v>
      </c>
      <c r="B1233" s="440" t="s">
        <v>1028</v>
      </c>
      <c r="C1233" s="205"/>
      <c r="D1233" s="205">
        <v>0</v>
      </c>
      <c r="E1233" s="439">
        <f t="shared" si="59"/>
        <v>0</v>
      </c>
      <c r="F1233" s="258" t="str">
        <f t="shared" si="60"/>
        <v>否</v>
      </c>
      <c r="G1233" s="160" t="str">
        <f t="shared" si="61"/>
        <v>项</v>
      </c>
    </row>
    <row r="1234" s="162" customFormat="1" ht="36" customHeight="1" spans="1:7">
      <c r="A1234" s="436">
        <v>224</v>
      </c>
      <c r="B1234" s="284" t="s">
        <v>85</v>
      </c>
      <c r="C1234" s="285">
        <f>SUM(C1235,C1246,C1253,C1261,C1274,C1278,C1282)</f>
        <v>21254</v>
      </c>
      <c r="D1234" s="285">
        <f>SUM(D1235,D1246,D1253,D1261,D1274,D1278,D1282)</f>
        <v>8683</v>
      </c>
      <c r="E1234" s="437">
        <f t="shared" si="59"/>
        <v>-0.591</v>
      </c>
      <c r="F1234" s="258" t="str">
        <f t="shared" si="60"/>
        <v>是</v>
      </c>
      <c r="G1234" s="160" t="str">
        <f t="shared" si="61"/>
        <v>类</v>
      </c>
    </row>
    <row r="1235" s="162" customFormat="1" ht="36" customHeight="1" spans="1:7">
      <c r="A1235" s="438">
        <v>22401</v>
      </c>
      <c r="B1235" s="296" t="s">
        <v>1029</v>
      </c>
      <c r="C1235" s="205">
        <f>SUM(C1236:C1245)</f>
        <v>8195</v>
      </c>
      <c r="D1235" s="205">
        <f>((((SUM(D1236:D1245))+0)+0)+0)+0</f>
        <v>2822</v>
      </c>
      <c r="E1235" s="439">
        <f t="shared" si="59"/>
        <v>-0.656</v>
      </c>
      <c r="F1235" s="258" t="str">
        <f t="shared" si="60"/>
        <v>是</v>
      </c>
      <c r="G1235" s="160" t="str">
        <f t="shared" si="61"/>
        <v>款</v>
      </c>
    </row>
    <row r="1236" s="162" customFormat="1" ht="36" customHeight="1" spans="1:7">
      <c r="A1236" s="438">
        <v>2240101</v>
      </c>
      <c r="B1236" s="440" t="s">
        <v>134</v>
      </c>
      <c r="C1236" s="205">
        <v>769</v>
      </c>
      <c r="D1236" s="205">
        <v>722</v>
      </c>
      <c r="E1236" s="439">
        <f t="shared" si="59"/>
        <v>-0.061</v>
      </c>
      <c r="F1236" s="258" t="str">
        <f t="shared" si="60"/>
        <v>是</v>
      </c>
      <c r="G1236" s="160" t="str">
        <f t="shared" si="61"/>
        <v>项</v>
      </c>
    </row>
    <row r="1237" s="160" customFormat="1" ht="36" hidden="1" customHeight="1" spans="1:7">
      <c r="A1237" s="438">
        <v>2240102</v>
      </c>
      <c r="B1237" s="440" t="s">
        <v>135</v>
      </c>
      <c r="C1237" s="205"/>
      <c r="D1237" s="205">
        <v>0</v>
      </c>
      <c r="E1237" s="439">
        <f t="shared" si="59"/>
        <v>0</v>
      </c>
      <c r="F1237" s="258" t="str">
        <f t="shared" si="60"/>
        <v>否</v>
      </c>
      <c r="G1237" s="160" t="str">
        <f t="shared" si="61"/>
        <v>项</v>
      </c>
    </row>
    <row r="1238" s="160" customFormat="1" ht="36" hidden="1" customHeight="1" spans="1:7">
      <c r="A1238" s="438">
        <v>2240103</v>
      </c>
      <c r="B1238" s="440" t="s">
        <v>136</v>
      </c>
      <c r="C1238" s="205"/>
      <c r="D1238" s="205">
        <v>0</v>
      </c>
      <c r="E1238" s="439">
        <f t="shared" si="59"/>
        <v>0</v>
      </c>
      <c r="F1238" s="258" t="str">
        <f t="shared" si="60"/>
        <v>否</v>
      </c>
      <c r="G1238" s="160" t="str">
        <f t="shared" si="61"/>
        <v>项</v>
      </c>
    </row>
    <row r="1239" s="160" customFormat="1" ht="36" hidden="1" customHeight="1" spans="1:7">
      <c r="A1239" s="438">
        <v>2240104</v>
      </c>
      <c r="B1239" s="440" t="s">
        <v>1030</v>
      </c>
      <c r="C1239" s="205"/>
      <c r="D1239" s="205">
        <v>0</v>
      </c>
      <c r="E1239" s="439">
        <f t="shared" si="59"/>
        <v>0</v>
      </c>
      <c r="F1239" s="258" t="str">
        <f t="shared" si="60"/>
        <v>否</v>
      </c>
      <c r="G1239" s="160" t="str">
        <f t="shared" si="61"/>
        <v>项</v>
      </c>
    </row>
    <row r="1240" s="160" customFormat="1" ht="36" hidden="1" customHeight="1" spans="1:7">
      <c r="A1240" s="438">
        <v>2240105</v>
      </c>
      <c r="B1240" s="440" t="s">
        <v>1031</v>
      </c>
      <c r="C1240" s="205"/>
      <c r="D1240" s="205">
        <v>0</v>
      </c>
      <c r="E1240" s="439">
        <f t="shared" si="59"/>
        <v>0</v>
      </c>
      <c r="F1240" s="258" t="str">
        <f t="shared" si="60"/>
        <v>否</v>
      </c>
      <c r="G1240" s="160" t="str">
        <f t="shared" si="61"/>
        <v>项</v>
      </c>
    </row>
    <row r="1241" s="162" customFormat="1" ht="36" customHeight="1" spans="1:7">
      <c r="A1241" s="438">
        <v>2240106</v>
      </c>
      <c r="B1241" s="440" t="s">
        <v>1032</v>
      </c>
      <c r="C1241" s="205">
        <v>102</v>
      </c>
      <c r="D1241" s="205">
        <v>72</v>
      </c>
      <c r="E1241" s="439">
        <f t="shared" si="59"/>
        <v>-0.294</v>
      </c>
      <c r="F1241" s="258" t="str">
        <f t="shared" si="60"/>
        <v>是</v>
      </c>
      <c r="G1241" s="160" t="str">
        <f t="shared" si="61"/>
        <v>项</v>
      </c>
    </row>
    <row r="1242" s="162" customFormat="1" ht="36" customHeight="1" spans="1:7">
      <c r="A1242" s="438">
        <v>2240108</v>
      </c>
      <c r="B1242" s="440" t="s">
        <v>1033</v>
      </c>
      <c r="C1242" s="205">
        <v>94</v>
      </c>
      <c r="D1242" s="205">
        <v>0</v>
      </c>
      <c r="E1242" s="439">
        <f t="shared" si="59"/>
        <v>-1</v>
      </c>
      <c r="F1242" s="258" t="str">
        <f t="shared" si="60"/>
        <v>是</v>
      </c>
      <c r="G1242" s="160" t="str">
        <f t="shared" si="61"/>
        <v>项</v>
      </c>
    </row>
    <row r="1243" s="162" customFormat="1" ht="36" customHeight="1" spans="1:7">
      <c r="A1243" s="438">
        <v>2240109</v>
      </c>
      <c r="B1243" s="440" t="s">
        <v>1034</v>
      </c>
      <c r="C1243" s="205">
        <v>6959</v>
      </c>
      <c r="D1243" s="205">
        <v>1593</v>
      </c>
      <c r="E1243" s="439">
        <f t="shared" si="59"/>
        <v>-0.771</v>
      </c>
      <c r="F1243" s="258" t="str">
        <f t="shared" si="60"/>
        <v>是</v>
      </c>
      <c r="G1243" s="160" t="str">
        <f t="shared" si="61"/>
        <v>项</v>
      </c>
    </row>
    <row r="1244" s="162" customFormat="1" ht="36" customHeight="1" spans="1:7">
      <c r="A1244" s="438">
        <v>2240150</v>
      </c>
      <c r="B1244" s="440" t="s">
        <v>143</v>
      </c>
      <c r="C1244" s="205">
        <v>271</v>
      </c>
      <c r="D1244" s="205">
        <v>312</v>
      </c>
      <c r="E1244" s="439">
        <f t="shared" si="59"/>
        <v>0.151</v>
      </c>
      <c r="F1244" s="258" t="str">
        <f t="shared" si="60"/>
        <v>是</v>
      </c>
      <c r="G1244" s="160" t="str">
        <f t="shared" si="61"/>
        <v>项</v>
      </c>
    </row>
    <row r="1245" s="162" customFormat="1" ht="36" customHeight="1" spans="1:7">
      <c r="A1245" s="438">
        <v>2240199</v>
      </c>
      <c r="B1245" s="440" t="s">
        <v>1035</v>
      </c>
      <c r="C1245" s="205"/>
      <c r="D1245" s="205">
        <v>123</v>
      </c>
      <c r="E1245" s="439">
        <f t="shared" si="59"/>
        <v>0</v>
      </c>
      <c r="F1245" s="258" t="str">
        <f t="shared" si="60"/>
        <v>是</v>
      </c>
      <c r="G1245" s="160" t="str">
        <f t="shared" si="61"/>
        <v>项</v>
      </c>
    </row>
    <row r="1246" s="162" customFormat="1" ht="36" customHeight="1" spans="1:7">
      <c r="A1246" s="438">
        <v>22402</v>
      </c>
      <c r="B1246" s="296" t="s">
        <v>1036</v>
      </c>
      <c r="C1246" s="205">
        <f>SUM(C1247:C1252)</f>
        <v>8763</v>
      </c>
      <c r="D1246" s="205">
        <f>((((SUM(D1247:D1252))+0)+0)+0)+0</f>
        <v>4055</v>
      </c>
      <c r="E1246" s="439">
        <f t="shared" si="59"/>
        <v>-0.537</v>
      </c>
      <c r="F1246" s="258" t="str">
        <f t="shared" si="60"/>
        <v>是</v>
      </c>
      <c r="G1246" s="160" t="str">
        <f t="shared" si="61"/>
        <v>款</v>
      </c>
    </row>
    <row r="1247" s="162" customFormat="1" ht="36" customHeight="1" spans="1:7">
      <c r="A1247" s="438">
        <v>2240201</v>
      </c>
      <c r="B1247" s="440" t="s">
        <v>134</v>
      </c>
      <c r="C1247" s="205">
        <v>588</v>
      </c>
      <c r="D1247" s="205">
        <v>871</v>
      </c>
      <c r="E1247" s="439">
        <f t="shared" si="59"/>
        <v>0.481</v>
      </c>
      <c r="F1247" s="258" t="str">
        <f t="shared" si="60"/>
        <v>是</v>
      </c>
      <c r="G1247" s="160" t="str">
        <f t="shared" si="61"/>
        <v>项</v>
      </c>
    </row>
    <row r="1248" s="160" customFormat="1" ht="36" hidden="1" customHeight="1" spans="1:7">
      <c r="A1248" s="438">
        <v>2240202</v>
      </c>
      <c r="B1248" s="440" t="s">
        <v>135</v>
      </c>
      <c r="C1248" s="205"/>
      <c r="D1248" s="205">
        <v>0</v>
      </c>
      <c r="E1248" s="439">
        <f t="shared" si="59"/>
        <v>0</v>
      </c>
      <c r="F1248" s="258" t="str">
        <f t="shared" si="60"/>
        <v>否</v>
      </c>
      <c r="G1248" s="160" t="str">
        <f t="shared" si="61"/>
        <v>项</v>
      </c>
    </row>
    <row r="1249" s="160" customFormat="1" ht="36" hidden="1" customHeight="1" spans="1:7">
      <c r="A1249" s="438">
        <v>2240203</v>
      </c>
      <c r="B1249" s="440" t="s">
        <v>136</v>
      </c>
      <c r="C1249" s="205"/>
      <c r="D1249" s="205">
        <v>0</v>
      </c>
      <c r="E1249" s="439">
        <f t="shared" si="59"/>
        <v>0</v>
      </c>
      <c r="F1249" s="258" t="str">
        <f t="shared" si="60"/>
        <v>否</v>
      </c>
      <c r="G1249" s="160" t="str">
        <f t="shared" si="61"/>
        <v>项</v>
      </c>
    </row>
    <row r="1250" s="162" customFormat="1" ht="36" customHeight="1" spans="1:7">
      <c r="A1250" s="438">
        <v>2240204</v>
      </c>
      <c r="B1250" s="440" t="s">
        <v>1037</v>
      </c>
      <c r="C1250" s="205">
        <v>8175</v>
      </c>
      <c r="D1250" s="205">
        <v>3184</v>
      </c>
      <c r="E1250" s="439">
        <f t="shared" si="59"/>
        <v>-0.611</v>
      </c>
      <c r="F1250" s="258" t="str">
        <f t="shared" si="60"/>
        <v>是</v>
      </c>
      <c r="G1250" s="160" t="str">
        <f t="shared" si="61"/>
        <v>项</v>
      </c>
    </row>
    <row r="1251" s="160" customFormat="1" ht="36" hidden="1" customHeight="1" spans="1:7">
      <c r="A1251" s="443">
        <v>2240250</v>
      </c>
      <c r="B1251" s="440" t="s">
        <v>143</v>
      </c>
      <c r="C1251" s="205"/>
      <c r="D1251" s="205">
        <v>0</v>
      </c>
      <c r="E1251" s="439">
        <f t="shared" si="59"/>
        <v>0</v>
      </c>
      <c r="F1251" s="258" t="str">
        <f t="shared" si="60"/>
        <v>否</v>
      </c>
      <c r="G1251" s="160" t="str">
        <f t="shared" si="61"/>
        <v>项</v>
      </c>
    </row>
    <row r="1252" s="160" customFormat="1" ht="36" hidden="1" customHeight="1" spans="1:7">
      <c r="A1252" s="438">
        <v>2240299</v>
      </c>
      <c r="B1252" s="440" t="s">
        <v>1038</v>
      </c>
      <c r="C1252" s="205"/>
      <c r="D1252" s="205">
        <v>0</v>
      </c>
      <c r="E1252" s="439">
        <f t="shared" si="59"/>
        <v>0</v>
      </c>
      <c r="F1252" s="258" t="str">
        <f t="shared" si="60"/>
        <v>否</v>
      </c>
      <c r="G1252" s="160" t="str">
        <f t="shared" si="61"/>
        <v>项</v>
      </c>
    </row>
    <row r="1253" s="160" customFormat="1" ht="36" hidden="1" customHeight="1" spans="1:7">
      <c r="A1253" s="438">
        <v>22404</v>
      </c>
      <c r="B1253" s="296" t="s">
        <v>1039</v>
      </c>
      <c r="C1253" s="205">
        <f>SUM(C1254:C1260)</f>
        <v>0</v>
      </c>
      <c r="D1253" s="205">
        <f>((((SUM(D1254:D1260))+0)+0)+0)+0</f>
        <v>0</v>
      </c>
      <c r="E1253" s="439">
        <f t="shared" si="59"/>
        <v>0</v>
      </c>
      <c r="F1253" s="258" t="str">
        <f t="shared" si="60"/>
        <v>否</v>
      </c>
      <c r="G1253" s="160" t="str">
        <f t="shared" si="61"/>
        <v>款</v>
      </c>
    </row>
    <row r="1254" s="160" customFormat="1" ht="36" hidden="1" customHeight="1" spans="1:7">
      <c r="A1254" s="438">
        <v>2240401</v>
      </c>
      <c r="B1254" s="440" t="s">
        <v>134</v>
      </c>
      <c r="C1254" s="205"/>
      <c r="D1254" s="205">
        <v>0</v>
      </c>
      <c r="E1254" s="439">
        <f t="shared" si="59"/>
        <v>0</v>
      </c>
      <c r="F1254" s="258" t="str">
        <f t="shared" si="60"/>
        <v>否</v>
      </c>
      <c r="G1254" s="160" t="str">
        <f t="shared" si="61"/>
        <v>项</v>
      </c>
    </row>
    <row r="1255" s="160" customFormat="1" ht="36" hidden="1" customHeight="1" spans="1:7">
      <c r="A1255" s="438">
        <v>2240402</v>
      </c>
      <c r="B1255" s="440" t="s">
        <v>135</v>
      </c>
      <c r="C1255" s="205"/>
      <c r="D1255" s="205">
        <v>0</v>
      </c>
      <c r="E1255" s="439">
        <f t="shared" si="59"/>
        <v>0</v>
      </c>
      <c r="F1255" s="258" t="str">
        <f t="shared" si="60"/>
        <v>否</v>
      </c>
      <c r="G1255" s="160" t="str">
        <f t="shared" si="61"/>
        <v>项</v>
      </c>
    </row>
    <row r="1256" s="160" customFormat="1" ht="36" hidden="1" customHeight="1" spans="1:7">
      <c r="A1256" s="438">
        <v>2240403</v>
      </c>
      <c r="B1256" s="440" t="s">
        <v>136</v>
      </c>
      <c r="C1256" s="205"/>
      <c r="D1256" s="205">
        <v>0</v>
      </c>
      <c r="E1256" s="439">
        <f t="shared" si="59"/>
        <v>0</v>
      </c>
      <c r="F1256" s="258" t="str">
        <f t="shared" si="60"/>
        <v>否</v>
      </c>
      <c r="G1256" s="160" t="str">
        <f t="shared" si="61"/>
        <v>项</v>
      </c>
    </row>
    <row r="1257" s="160" customFormat="1" ht="36" hidden="1" customHeight="1" spans="1:7">
      <c r="A1257" s="438">
        <v>2240404</v>
      </c>
      <c r="B1257" s="440" t="s">
        <v>1040</v>
      </c>
      <c r="C1257" s="205"/>
      <c r="D1257" s="205">
        <v>0</v>
      </c>
      <c r="E1257" s="439">
        <f t="shared" si="59"/>
        <v>0</v>
      </c>
      <c r="F1257" s="258" t="str">
        <f t="shared" si="60"/>
        <v>否</v>
      </c>
      <c r="G1257" s="160" t="str">
        <f t="shared" si="61"/>
        <v>项</v>
      </c>
    </row>
    <row r="1258" s="160" customFormat="1" ht="36" hidden="1" customHeight="1" spans="1:7">
      <c r="A1258" s="438">
        <v>2240405</v>
      </c>
      <c r="B1258" s="440" t="s">
        <v>1041</v>
      </c>
      <c r="C1258" s="205"/>
      <c r="D1258" s="205">
        <v>0</v>
      </c>
      <c r="E1258" s="439">
        <f t="shared" si="59"/>
        <v>0</v>
      </c>
      <c r="F1258" s="258" t="str">
        <f t="shared" si="60"/>
        <v>否</v>
      </c>
      <c r="G1258" s="160" t="str">
        <f t="shared" si="61"/>
        <v>项</v>
      </c>
    </row>
    <row r="1259" s="160" customFormat="1" ht="36" hidden="1" customHeight="1" spans="1:7">
      <c r="A1259" s="438">
        <v>2240450</v>
      </c>
      <c r="B1259" s="440" t="s">
        <v>143</v>
      </c>
      <c r="C1259" s="205"/>
      <c r="D1259" s="205">
        <v>0</v>
      </c>
      <c r="E1259" s="439">
        <f t="shared" si="59"/>
        <v>0</v>
      </c>
      <c r="F1259" s="258" t="str">
        <f t="shared" si="60"/>
        <v>否</v>
      </c>
      <c r="G1259" s="160" t="str">
        <f t="shared" si="61"/>
        <v>项</v>
      </c>
    </row>
    <row r="1260" s="160" customFormat="1" ht="36" hidden="1" customHeight="1" spans="1:7">
      <c r="A1260" s="438">
        <v>2240499</v>
      </c>
      <c r="B1260" s="440" t="s">
        <v>1042</v>
      </c>
      <c r="C1260" s="205"/>
      <c r="D1260" s="205">
        <v>0</v>
      </c>
      <c r="E1260" s="439">
        <f t="shared" si="59"/>
        <v>0</v>
      </c>
      <c r="F1260" s="258" t="str">
        <f t="shared" si="60"/>
        <v>否</v>
      </c>
      <c r="G1260" s="160" t="str">
        <f t="shared" si="61"/>
        <v>项</v>
      </c>
    </row>
    <row r="1261" s="162" customFormat="1" ht="36" customHeight="1" spans="1:7">
      <c r="A1261" s="438">
        <v>22405</v>
      </c>
      <c r="B1261" s="296" t="s">
        <v>1043</v>
      </c>
      <c r="C1261" s="205">
        <f>SUM(C1262:C1273)</f>
        <v>343</v>
      </c>
      <c r="D1261" s="205">
        <f>((((SUM(D1262:D1273))+0)+0)+0)+0</f>
        <v>328</v>
      </c>
      <c r="E1261" s="439">
        <f t="shared" si="59"/>
        <v>-0.044</v>
      </c>
      <c r="F1261" s="258" t="str">
        <f t="shared" si="60"/>
        <v>是</v>
      </c>
      <c r="G1261" s="160" t="str">
        <f t="shared" si="61"/>
        <v>款</v>
      </c>
    </row>
    <row r="1262" s="162" customFormat="1" ht="36" customHeight="1" spans="1:7">
      <c r="A1262" s="438">
        <v>2240501</v>
      </c>
      <c r="B1262" s="440" t="s">
        <v>134</v>
      </c>
      <c r="C1262" s="205">
        <v>319</v>
      </c>
      <c r="D1262" s="205">
        <v>268</v>
      </c>
      <c r="E1262" s="439">
        <f t="shared" si="59"/>
        <v>-0.16</v>
      </c>
      <c r="F1262" s="258" t="str">
        <f t="shared" si="60"/>
        <v>是</v>
      </c>
      <c r="G1262" s="160" t="str">
        <f t="shared" si="61"/>
        <v>项</v>
      </c>
    </row>
    <row r="1263" s="160" customFormat="1" ht="36" hidden="1" customHeight="1" spans="1:7">
      <c r="A1263" s="438">
        <v>2240502</v>
      </c>
      <c r="B1263" s="440" t="s">
        <v>135</v>
      </c>
      <c r="C1263" s="205"/>
      <c r="D1263" s="205">
        <v>0</v>
      </c>
      <c r="E1263" s="439">
        <f t="shared" si="59"/>
        <v>0</v>
      </c>
      <c r="F1263" s="258" t="str">
        <f t="shared" si="60"/>
        <v>否</v>
      </c>
      <c r="G1263" s="160" t="str">
        <f t="shared" si="61"/>
        <v>项</v>
      </c>
    </row>
    <row r="1264" s="160" customFormat="1" ht="36" hidden="1" customHeight="1" spans="1:7">
      <c r="A1264" s="438">
        <v>2240503</v>
      </c>
      <c r="B1264" s="440" t="s">
        <v>136</v>
      </c>
      <c r="C1264" s="205"/>
      <c r="D1264" s="205">
        <v>0</v>
      </c>
      <c r="E1264" s="439">
        <f t="shared" si="59"/>
        <v>0</v>
      </c>
      <c r="F1264" s="258" t="str">
        <f t="shared" si="60"/>
        <v>否</v>
      </c>
      <c r="G1264" s="160" t="str">
        <f t="shared" si="61"/>
        <v>项</v>
      </c>
    </row>
    <row r="1265" s="162" customFormat="1" ht="36" customHeight="1" spans="1:7">
      <c r="A1265" s="438">
        <v>2240504</v>
      </c>
      <c r="B1265" s="440" t="s">
        <v>1044</v>
      </c>
      <c r="C1265" s="205">
        <v>9</v>
      </c>
      <c r="D1265" s="205">
        <v>58</v>
      </c>
      <c r="E1265" s="439">
        <f t="shared" si="59"/>
        <v>5.444</v>
      </c>
      <c r="F1265" s="258" t="str">
        <f t="shared" si="60"/>
        <v>是</v>
      </c>
      <c r="G1265" s="160" t="str">
        <f t="shared" si="61"/>
        <v>项</v>
      </c>
    </row>
    <row r="1266" s="162" customFormat="1" ht="36" customHeight="1" spans="1:7">
      <c r="A1266" s="438">
        <v>2240505</v>
      </c>
      <c r="B1266" s="440" t="s">
        <v>1045</v>
      </c>
      <c r="C1266" s="205">
        <v>15</v>
      </c>
      <c r="D1266" s="205">
        <v>2</v>
      </c>
      <c r="E1266" s="439">
        <f t="shared" si="59"/>
        <v>-0.867</v>
      </c>
      <c r="F1266" s="258" t="str">
        <f t="shared" si="60"/>
        <v>是</v>
      </c>
      <c r="G1266" s="160" t="str">
        <f t="shared" si="61"/>
        <v>项</v>
      </c>
    </row>
    <row r="1267" s="160" customFormat="1" ht="36" hidden="1" customHeight="1" spans="1:7">
      <c r="A1267" s="438">
        <v>2240506</v>
      </c>
      <c r="B1267" s="440" t="s">
        <v>1046</v>
      </c>
      <c r="C1267" s="205"/>
      <c r="D1267" s="205">
        <v>0</v>
      </c>
      <c r="E1267" s="439">
        <f t="shared" si="59"/>
        <v>0</v>
      </c>
      <c r="F1267" s="258" t="str">
        <f t="shared" si="60"/>
        <v>否</v>
      </c>
      <c r="G1267" s="160" t="str">
        <f t="shared" si="61"/>
        <v>项</v>
      </c>
    </row>
    <row r="1268" s="160" customFormat="1" ht="36" hidden="1" customHeight="1" spans="1:7">
      <c r="A1268" s="438">
        <v>2240507</v>
      </c>
      <c r="B1268" s="440" t="s">
        <v>1047</v>
      </c>
      <c r="C1268" s="205"/>
      <c r="D1268" s="205">
        <v>0</v>
      </c>
      <c r="E1268" s="439">
        <f t="shared" si="59"/>
        <v>0</v>
      </c>
      <c r="F1268" s="258" t="str">
        <f t="shared" si="60"/>
        <v>否</v>
      </c>
      <c r="G1268" s="160" t="str">
        <f t="shared" si="61"/>
        <v>项</v>
      </c>
    </row>
    <row r="1269" s="160" customFormat="1" ht="36" hidden="1" customHeight="1" spans="1:7">
      <c r="A1269" s="438">
        <v>2240508</v>
      </c>
      <c r="B1269" s="440" t="s">
        <v>1048</v>
      </c>
      <c r="C1269" s="205"/>
      <c r="D1269" s="205">
        <v>0</v>
      </c>
      <c r="E1269" s="439">
        <f t="shared" si="59"/>
        <v>0</v>
      </c>
      <c r="F1269" s="258" t="str">
        <f t="shared" si="60"/>
        <v>否</v>
      </c>
      <c r="G1269" s="160" t="str">
        <f t="shared" si="61"/>
        <v>项</v>
      </c>
    </row>
    <row r="1270" s="160" customFormat="1" ht="36" hidden="1" customHeight="1" spans="1:7">
      <c r="A1270" s="438">
        <v>2240509</v>
      </c>
      <c r="B1270" s="440" t="s">
        <v>1049</v>
      </c>
      <c r="C1270" s="205"/>
      <c r="D1270" s="205">
        <v>0</v>
      </c>
      <c r="E1270" s="439">
        <f t="shared" si="59"/>
        <v>0</v>
      </c>
      <c r="F1270" s="258" t="str">
        <f t="shared" si="60"/>
        <v>否</v>
      </c>
      <c r="G1270" s="160" t="str">
        <f t="shared" si="61"/>
        <v>项</v>
      </c>
    </row>
    <row r="1271" s="160" customFormat="1" ht="36" hidden="1" customHeight="1" spans="1:7">
      <c r="A1271" s="438">
        <v>2240510</v>
      </c>
      <c r="B1271" s="440" t="s">
        <v>1050</v>
      </c>
      <c r="C1271" s="205"/>
      <c r="D1271" s="205">
        <v>0</v>
      </c>
      <c r="E1271" s="439">
        <f t="shared" si="59"/>
        <v>0</v>
      </c>
      <c r="F1271" s="258" t="str">
        <f t="shared" si="60"/>
        <v>否</v>
      </c>
      <c r="G1271" s="160" t="str">
        <f t="shared" si="61"/>
        <v>项</v>
      </c>
    </row>
    <row r="1272" s="160" customFormat="1" ht="36" hidden="1" customHeight="1" spans="1:7">
      <c r="A1272" s="438">
        <v>2240550</v>
      </c>
      <c r="B1272" s="440" t="s">
        <v>1051</v>
      </c>
      <c r="C1272" s="205"/>
      <c r="D1272" s="205">
        <v>0</v>
      </c>
      <c r="E1272" s="439">
        <f t="shared" si="59"/>
        <v>0</v>
      </c>
      <c r="F1272" s="258" t="str">
        <f t="shared" si="60"/>
        <v>否</v>
      </c>
      <c r="G1272" s="160" t="str">
        <f t="shared" si="61"/>
        <v>项</v>
      </c>
    </row>
    <row r="1273" s="160" customFormat="1" ht="36" hidden="1" customHeight="1" spans="1:7">
      <c r="A1273" s="438">
        <v>2240599</v>
      </c>
      <c r="B1273" s="440" t="s">
        <v>1052</v>
      </c>
      <c r="C1273" s="205"/>
      <c r="D1273" s="205">
        <v>0</v>
      </c>
      <c r="E1273" s="439">
        <f t="shared" si="59"/>
        <v>0</v>
      </c>
      <c r="F1273" s="258" t="str">
        <f t="shared" si="60"/>
        <v>否</v>
      </c>
      <c r="G1273" s="160" t="str">
        <f t="shared" si="61"/>
        <v>项</v>
      </c>
    </row>
    <row r="1274" s="162" customFormat="1" ht="36" customHeight="1" spans="1:7">
      <c r="A1274" s="438">
        <v>22406</v>
      </c>
      <c r="B1274" s="296" t="s">
        <v>1053</v>
      </c>
      <c r="C1274" s="205">
        <f>SUM(C1275:C1277)</f>
        <v>1704</v>
      </c>
      <c r="D1274" s="205">
        <f>((((SUM(D1275:D1277))+0)+0)+0)+0</f>
        <v>1473</v>
      </c>
      <c r="E1274" s="439">
        <f t="shared" si="59"/>
        <v>-0.136</v>
      </c>
      <c r="F1274" s="258" t="str">
        <f t="shared" si="60"/>
        <v>是</v>
      </c>
      <c r="G1274" s="160" t="str">
        <f t="shared" si="61"/>
        <v>款</v>
      </c>
    </row>
    <row r="1275" s="162" customFormat="1" ht="36" customHeight="1" spans="1:7">
      <c r="A1275" s="438">
        <v>2240601</v>
      </c>
      <c r="B1275" s="440" t="s">
        <v>1054</v>
      </c>
      <c r="C1275" s="205">
        <v>400</v>
      </c>
      <c r="D1275" s="205">
        <v>1473</v>
      </c>
      <c r="E1275" s="439">
        <f t="shared" si="59"/>
        <v>2.683</v>
      </c>
      <c r="F1275" s="258" t="str">
        <f t="shared" si="60"/>
        <v>是</v>
      </c>
      <c r="G1275" s="160" t="str">
        <f t="shared" si="61"/>
        <v>项</v>
      </c>
    </row>
    <row r="1276" s="162" customFormat="1" ht="36" customHeight="1" spans="1:7">
      <c r="A1276" s="438">
        <v>2240602</v>
      </c>
      <c r="B1276" s="440" t="s">
        <v>1055</v>
      </c>
      <c r="C1276" s="205">
        <v>1304</v>
      </c>
      <c r="D1276" s="205">
        <v>0</v>
      </c>
      <c r="E1276" s="439">
        <f t="shared" si="59"/>
        <v>-1</v>
      </c>
      <c r="F1276" s="258" t="str">
        <f t="shared" si="60"/>
        <v>是</v>
      </c>
      <c r="G1276" s="160" t="str">
        <f t="shared" si="61"/>
        <v>项</v>
      </c>
    </row>
    <row r="1277" s="160" customFormat="1" ht="36" hidden="1" customHeight="1" spans="1:7">
      <c r="A1277" s="438">
        <v>2240699</v>
      </c>
      <c r="B1277" s="440" t="s">
        <v>1056</v>
      </c>
      <c r="C1277" s="205"/>
      <c r="D1277" s="205">
        <v>0</v>
      </c>
      <c r="E1277" s="439">
        <f t="shared" si="59"/>
        <v>0</v>
      </c>
      <c r="F1277" s="258" t="str">
        <f t="shared" si="60"/>
        <v>否</v>
      </c>
      <c r="G1277" s="160" t="str">
        <f t="shared" si="61"/>
        <v>项</v>
      </c>
    </row>
    <row r="1278" s="162" customFormat="1" ht="36" customHeight="1" spans="1:7">
      <c r="A1278" s="438">
        <v>22407</v>
      </c>
      <c r="B1278" s="296" t="s">
        <v>1057</v>
      </c>
      <c r="C1278" s="205">
        <f>SUM(C1279:C1281)</f>
        <v>0</v>
      </c>
      <c r="D1278" s="205">
        <f>((((SUM(D1279:D1281))+0)+0)+0)+0</f>
        <v>5</v>
      </c>
      <c r="E1278" s="439">
        <f t="shared" si="59"/>
        <v>0</v>
      </c>
      <c r="F1278" s="258" t="str">
        <f t="shared" si="60"/>
        <v>是</v>
      </c>
      <c r="G1278" s="160" t="str">
        <f t="shared" si="61"/>
        <v>款</v>
      </c>
    </row>
    <row r="1279" s="162" customFormat="1" ht="36" customHeight="1" spans="1:7">
      <c r="A1279" s="438">
        <v>2240703</v>
      </c>
      <c r="B1279" s="440" t="s">
        <v>1058</v>
      </c>
      <c r="C1279" s="205"/>
      <c r="D1279" s="205">
        <v>5</v>
      </c>
      <c r="E1279" s="439">
        <f t="shared" si="59"/>
        <v>0</v>
      </c>
      <c r="F1279" s="258" t="str">
        <f t="shared" si="60"/>
        <v>是</v>
      </c>
      <c r="G1279" s="160" t="str">
        <f t="shared" si="61"/>
        <v>项</v>
      </c>
    </row>
    <row r="1280" s="160" customFormat="1" ht="36" hidden="1" customHeight="1" spans="1:7">
      <c r="A1280" s="438">
        <v>2240704</v>
      </c>
      <c r="B1280" s="440" t="s">
        <v>1059</v>
      </c>
      <c r="C1280" s="205"/>
      <c r="D1280" s="205">
        <v>0</v>
      </c>
      <c r="E1280" s="439">
        <f t="shared" si="59"/>
        <v>0</v>
      </c>
      <c r="F1280" s="258" t="str">
        <f t="shared" si="60"/>
        <v>否</v>
      </c>
      <c r="G1280" s="160" t="str">
        <f t="shared" si="61"/>
        <v>项</v>
      </c>
    </row>
    <row r="1281" s="160" customFormat="1" ht="36" hidden="1" customHeight="1" spans="1:7">
      <c r="A1281" s="438">
        <v>2240799</v>
      </c>
      <c r="B1281" s="440" t="s">
        <v>1060</v>
      </c>
      <c r="C1281" s="205"/>
      <c r="D1281" s="205">
        <v>0</v>
      </c>
      <c r="E1281" s="439">
        <f t="shared" si="59"/>
        <v>0</v>
      </c>
      <c r="F1281" s="258" t="str">
        <f t="shared" si="60"/>
        <v>否</v>
      </c>
      <c r="G1281" s="160" t="str">
        <f t="shared" si="61"/>
        <v>项</v>
      </c>
    </row>
    <row r="1282" s="162" customFormat="1" ht="36" customHeight="1" spans="1:7">
      <c r="A1282" s="438">
        <v>22499</v>
      </c>
      <c r="B1282" s="296" t="s">
        <v>1061</v>
      </c>
      <c r="C1282" s="205">
        <f>C1283</f>
        <v>2249</v>
      </c>
      <c r="D1282" s="205">
        <f>((((D1283)+0)+0)+0)+0</f>
        <v>0</v>
      </c>
      <c r="E1282" s="439">
        <f t="shared" si="59"/>
        <v>-1</v>
      </c>
      <c r="F1282" s="258" t="str">
        <f t="shared" si="60"/>
        <v>是</v>
      </c>
      <c r="G1282" s="160" t="str">
        <f t="shared" si="61"/>
        <v>款</v>
      </c>
    </row>
    <row r="1283" s="162" customFormat="1" ht="36" customHeight="1" spans="1:7">
      <c r="A1283" s="445">
        <v>2249999</v>
      </c>
      <c r="B1283" s="440" t="s">
        <v>1061</v>
      </c>
      <c r="C1283" s="205">
        <v>2249</v>
      </c>
      <c r="D1283" s="205"/>
      <c r="E1283" s="439">
        <f t="shared" si="59"/>
        <v>-1</v>
      </c>
      <c r="F1283" s="258" t="str">
        <f t="shared" si="60"/>
        <v>是</v>
      </c>
      <c r="G1283" s="160" t="str">
        <f t="shared" si="61"/>
        <v>项</v>
      </c>
    </row>
    <row r="1284" s="162" customFormat="1" ht="36" customHeight="1" spans="1:7">
      <c r="A1284" s="436">
        <v>227</v>
      </c>
      <c r="B1284" s="284" t="s">
        <v>87</v>
      </c>
      <c r="C1284" s="285"/>
      <c r="D1284" s="285">
        <v>12000</v>
      </c>
      <c r="E1284" s="437">
        <f t="shared" ref="E1284:E1296" si="62">IF(C1284&lt;0,"",IFERROR(D1284/C1284-1,0))</f>
        <v>0</v>
      </c>
      <c r="F1284" s="258" t="str">
        <f t="shared" ref="F1284:F1310" si="63">IF(LEN(A1284)=3,"是",IF(B1284&lt;&gt;"",IF(SUM(C1284:D1284)&lt;&gt;0,"是","否"),"是"))</f>
        <v>是</v>
      </c>
      <c r="G1284" s="160" t="str">
        <f t="shared" ref="G1284:G1310" si="64">IF(LEN(A1284)=3,"类",IF(LEN(A1284)=5,"款","项"))</f>
        <v>类</v>
      </c>
    </row>
    <row r="1285" s="162" customFormat="1" ht="36" customHeight="1" spans="1:7">
      <c r="A1285" s="436">
        <v>232</v>
      </c>
      <c r="B1285" s="284" t="s">
        <v>89</v>
      </c>
      <c r="C1285" s="285">
        <f>SUM(C1286)</f>
        <v>22964</v>
      </c>
      <c r="D1285" s="285">
        <f>SUM(D1286)</f>
        <v>24004</v>
      </c>
      <c r="E1285" s="437">
        <f t="shared" si="62"/>
        <v>0.045</v>
      </c>
      <c r="F1285" s="258" t="str">
        <f t="shared" si="63"/>
        <v>是</v>
      </c>
      <c r="G1285" s="160" t="str">
        <f t="shared" si="64"/>
        <v>类</v>
      </c>
    </row>
    <row r="1286" s="162" customFormat="1" ht="36" customHeight="1" spans="1:7">
      <c r="A1286" s="438">
        <v>23203</v>
      </c>
      <c r="B1286" s="296" t="s">
        <v>1062</v>
      </c>
      <c r="C1286" s="205">
        <f>SUM(C1287:C1290)</f>
        <v>22964</v>
      </c>
      <c r="D1286" s="205">
        <f>((((SUM(D1287:D1290))+0)+0)+0)+0</f>
        <v>24004</v>
      </c>
      <c r="E1286" s="439">
        <f t="shared" si="62"/>
        <v>0.045</v>
      </c>
      <c r="F1286" s="258" t="str">
        <f t="shared" si="63"/>
        <v>是</v>
      </c>
      <c r="G1286" s="160" t="str">
        <f t="shared" si="64"/>
        <v>款</v>
      </c>
    </row>
    <row r="1287" s="162" customFormat="1" ht="36" customHeight="1" spans="1:7">
      <c r="A1287" s="438">
        <v>2320301</v>
      </c>
      <c r="B1287" s="440" t="s">
        <v>1063</v>
      </c>
      <c r="C1287" s="205">
        <v>22962</v>
      </c>
      <c r="D1287" s="205">
        <v>24000</v>
      </c>
      <c r="E1287" s="439">
        <f t="shared" si="62"/>
        <v>0.045</v>
      </c>
      <c r="F1287" s="258" t="str">
        <f t="shared" si="63"/>
        <v>是</v>
      </c>
      <c r="G1287" s="160" t="str">
        <f t="shared" si="64"/>
        <v>项</v>
      </c>
    </row>
    <row r="1288" s="162" customFormat="1" ht="36" customHeight="1" spans="1:7">
      <c r="A1288" s="438">
        <v>2320302</v>
      </c>
      <c r="B1288" s="440" t="s">
        <v>1064</v>
      </c>
      <c r="C1288" s="205">
        <v>1</v>
      </c>
      <c r="D1288" s="205">
        <v>4</v>
      </c>
      <c r="E1288" s="439">
        <f t="shared" si="62"/>
        <v>3</v>
      </c>
      <c r="F1288" s="258" t="str">
        <f t="shared" si="63"/>
        <v>是</v>
      </c>
      <c r="G1288" s="160" t="str">
        <f t="shared" si="64"/>
        <v>项</v>
      </c>
    </row>
    <row r="1289" s="162" customFormat="1" ht="36" customHeight="1" spans="1:7">
      <c r="A1289" s="438">
        <v>2320303</v>
      </c>
      <c r="B1289" s="440" t="s">
        <v>1065</v>
      </c>
      <c r="C1289" s="205">
        <v>1</v>
      </c>
      <c r="D1289" s="205">
        <v>0</v>
      </c>
      <c r="E1289" s="439">
        <f t="shared" si="62"/>
        <v>-1</v>
      </c>
      <c r="F1289" s="258" t="str">
        <f t="shared" si="63"/>
        <v>是</v>
      </c>
      <c r="G1289" s="160" t="str">
        <f t="shared" si="64"/>
        <v>项</v>
      </c>
    </row>
    <row r="1290" s="160" customFormat="1" ht="36" hidden="1" customHeight="1" spans="1:7">
      <c r="A1290" s="443">
        <v>2320399</v>
      </c>
      <c r="B1290" s="440" t="s">
        <v>1066</v>
      </c>
      <c r="C1290" s="205"/>
      <c r="D1290" s="205">
        <v>0</v>
      </c>
      <c r="E1290" s="439">
        <f t="shared" si="62"/>
        <v>0</v>
      </c>
      <c r="F1290" s="258" t="str">
        <f t="shared" si="63"/>
        <v>否</v>
      </c>
      <c r="G1290" s="160" t="str">
        <f t="shared" si="64"/>
        <v>项</v>
      </c>
    </row>
    <row r="1291" s="162" customFormat="1" ht="36" customHeight="1" spans="1:7">
      <c r="A1291" s="436">
        <v>233</v>
      </c>
      <c r="B1291" s="284" t="s">
        <v>91</v>
      </c>
      <c r="C1291" s="285">
        <f>C1292</f>
        <v>85</v>
      </c>
      <c r="D1291" s="285">
        <f>((((D1292)+0)+0)+0)+0</f>
        <v>300</v>
      </c>
      <c r="E1291" s="437">
        <f t="shared" si="62"/>
        <v>2.529</v>
      </c>
      <c r="F1291" s="258" t="str">
        <f t="shared" si="63"/>
        <v>是</v>
      </c>
      <c r="G1291" s="160" t="str">
        <f t="shared" si="64"/>
        <v>类</v>
      </c>
    </row>
    <row r="1292" s="162" customFormat="1" ht="36" customHeight="1" spans="1:7">
      <c r="A1292" s="438">
        <v>23303</v>
      </c>
      <c r="B1292" s="296" t="s">
        <v>1067</v>
      </c>
      <c r="C1292" s="205">
        <f>C1293</f>
        <v>85</v>
      </c>
      <c r="D1292" s="205">
        <f>D1293</f>
        <v>300</v>
      </c>
      <c r="E1292" s="439">
        <f t="shared" si="62"/>
        <v>2.529</v>
      </c>
      <c r="F1292" s="258" t="str">
        <f t="shared" si="63"/>
        <v>是</v>
      </c>
      <c r="G1292" s="160" t="str">
        <f t="shared" si="64"/>
        <v>款</v>
      </c>
    </row>
    <row r="1293" s="162" customFormat="1" ht="36" customHeight="1" spans="1:7">
      <c r="A1293" s="443">
        <v>2330301</v>
      </c>
      <c r="B1293" s="440" t="s">
        <v>1067</v>
      </c>
      <c r="C1293" s="205">
        <v>85</v>
      </c>
      <c r="D1293" s="205">
        <v>300</v>
      </c>
      <c r="E1293" s="439">
        <f t="shared" si="62"/>
        <v>2.529</v>
      </c>
      <c r="F1293" s="258" t="str">
        <f t="shared" si="63"/>
        <v>是</v>
      </c>
      <c r="G1293" s="160" t="str">
        <f t="shared" si="64"/>
        <v>项</v>
      </c>
    </row>
    <row r="1294" s="162" customFormat="1" ht="36" customHeight="1" spans="1:7">
      <c r="A1294" s="436">
        <v>229</v>
      </c>
      <c r="B1294" s="284" t="s">
        <v>93</v>
      </c>
      <c r="C1294" s="285">
        <f>SUM(C1295:C1296,)</f>
        <v>0</v>
      </c>
      <c r="D1294" s="285">
        <f>SUM(D1295:D1296,)</f>
        <v>0</v>
      </c>
      <c r="E1294" s="437">
        <f t="shared" si="62"/>
        <v>0</v>
      </c>
      <c r="F1294" s="258" t="str">
        <f t="shared" si="63"/>
        <v>是</v>
      </c>
      <c r="G1294" s="160" t="str">
        <f t="shared" si="64"/>
        <v>类</v>
      </c>
    </row>
    <row r="1295" s="160" customFormat="1" ht="36" hidden="1" customHeight="1" spans="1:7">
      <c r="A1295" s="438">
        <v>22902</v>
      </c>
      <c r="B1295" s="296" t="s">
        <v>1068</v>
      </c>
      <c r="C1295" s="444"/>
      <c r="D1295" s="205"/>
      <c r="E1295" s="439">
        <f t="shared" si="62"/>
        <v>0</v>
      </c>
      <c r="F1295" s="258" t="str">
        <f t="shared" si="63"/>
        <v>否</v>
      </c>
      <c r="G1295" s="160" t="str">
        <f t="shared" si="64"/>
        <v>款</v>
      </c>
    </row>
    <row r="1296" s="160" customFormat="1" ht="36" hidden="1" customHeight="1" spans="1:7">
      <c r="A1296" s="438">
        <v>22999</v>
      </c>
      <c r="B1296" s="296" t="s">
        <v>929</v>
      </c>
      <c r="C1296" s="444"/>
      <c r="D1296" s="205"/>
      <c r="E1296" s="439">
        <f t="shared" si="62"/>
        <v>0</v>
      </c>
      <c r="F1296" s="258" t="str">
        <f t="shared" si="63"/>
        <v>否</v>
      </c>
      <c r="G1296" s="160" t="str">
        <f t="shared" si="64"/>
        <v>款</v>
      </c>
    </row>
    <row r="1297" s="162" customFormat="1" ht="36" customHeight="1" spans="1:7">
      <c r="A1297" s="454"/>
      <c r="B1297" s="455"/>
      <c r="C1297" s="456"/>
      <c r="D1297" s="456"/>
      <c r="E1297" s="299">
        <f>D1297-C1297</f>
        <v>0</v>
      </c>
      <c r="F1297" s="258" t="str">
        <f t="shared" si="63"/>
        <v>是</v>
      </c>
      <c r="G1297" s="160" t="str">
        <f t="shared" si="64"/>
        <v>项</v>
      </c>
    </row>
    <row r="1298" s="162" customFormat="1" ht="36" customHeight="1" spans="1:7">
      <c r="A1298" s="457"/>
      <c r="B1298" s="191" t="s">
        <v>1069</v>
      </c>
      <c r="C1298" s="244">
        <f>SUM(C1294,C1291,C1285,C1284,C1234,C1189,C1165,C1120,C1110,C1083,C1063,C999,C947,C839,C816,C744,C659,C529,C472,C416,C364,C274,C255,C252,C4)</f>
        <v>1148505</v>
      </c>
      <c r="D1298" s="244">
        <f>SUM(D1294,D1291,D1285,D1284,D1234,D1189,D1165,D1120,D1110,D1083,D1063,D999,D947,D839,D816,D744,D659,D529,D472,D416,D364,D274,D255,D252,D4)</f>
        <v>1159990</v>
      </c>
      <c r="E1298" s="364">
        <f>IF(C1298&lt;0,"",IFERROR(D1298/C1298-1,0))</f>
        <v>0.01</v>
      </c>
      <c r="F1298" s="258" t="str">
        <f t="shared" si="63"/>
        <v>是</v>
      </c>
      <c r="G1298" s="160" t="str">
        <f t="shared" si="64"/>
        <v>项</v>
      </c>
    </row>
    <row r="1299" s="162" customFormat="1" ht="36" customHeight="1" spans="1:7">
      <c r="A1299" s="341">
        <v>230</v>
      </c>
      <c r="B1299" s="458" t="s">
        <v>95</v>
      </c>
      <c r="C1299" s="456">
        <f>SUM(C1300:C1307)</f>
        <v>3635354</v>
      </c>
      <c r="D1299" s="456">
        <f>SUM(D1300:D1307)</f>
        <v>3702501</v>
      </c>
      <c r="E1299" s="338"/>
      <c r="F1299" s="258" t="str">
        <f t="shared" si="63"/>
        <v>是</v>
      </c>
      <c r="G1299" s="160" t="str">
        <f t="shared" si="64"/>
        <v>类</v>
      </c>
    </row>
    <row r="1300" s="162" customFormat="1" ht="36" customHeight="1" spans="1:7">
      <c r="A1300" s="459"/>
      <c r="B1300" s="460" t="s">
        <v>1070</v>
      </c>
      <c r="C1300" s="348">
        <v>68575</v>
      </c>
      <c r="D1300" s="348">
        <v>61779</v>
      </c>
      <c r="E1300" s="334"/>
      <c r="F1300" s="258" t="str">
        <f t="shared" si="63"/>
        <v>是</v>
      </c>
      <c r="G1300" s="160" t="str">
        <f t="shared" si="64"/>
        <v>项</v>
      </c>
    </row>
    <row r="1301" s="162" customFormat="1" ht="36" customHeight="1" spans="1:7">
      <c r="A1301" s="459"/>
      <c r="B1301" s="460" t="s">
        <v>1071</v>
      </c>
      <c r="C1301" s="348">
        <v>2501664</v>
      </c>
      <c r="D1301" s="348">
        <v>2625601</v>
      </c>
      <c r="E1301" s="338"/>
      <c r="F1301" s="258" t="str">
        <f t="shared" si="63"/>
        <v>是</v>
      </c>
      <c r="G1301" s="160" t="str">
        <f t="shared" si="64"/>
        <v>项</v>
      </c>
    </row>
    <row r="1302" s="162" customFormat="1" ht="36" customHeight="1" spans="1:7">
      <c r="A1302" s="461"/>
      <c r="B1302" s="460" t="s">
        <v>1072</v>
      </c>
      <c r="C1302" s="348">
        <v>454019</v>
      </c>
      <c r="D1302" s="348">
        <v>482955</v>
      </c>
      <c r="E1302" s="338"/>
      <c r="F1302" s="258" t="str">
        <f t="shared" si="63"/>
        <v>是</v>
      </c>
      <c r="G1302" s="160" t="str">
        <f t="shared" si="64"/>
        <v>项</v>
      </c>
    </row>
    <row r="1303" s="162" customFormat="1" ht="36" customHeight="1" spans="1:7">
      <c r="A1303" s="459">
        <v>23006</v>
      </c>
      <c r="B1303" s="460" t="s">
        <v>96</v>
      </c>
      <c r="C1303" s="348">
        <v>194336</v>
      </c>
      <c r="D1303" s="348">
        <v>234986</v>
      </c>
      <c r="E1303" s="338"/>
      <c r="F1303" s="258" t="str">
        <f t="shared" si="63"/>
        <v>是</v>
      </c>
      <c r="G1303" s="160" t="str">
        <f t="shared" si="64"/>
        <v>款</v>
      </c>
    </row>
    <row r="1304" s="162" customFormat="1" ht="36" customHeight="1" spans="1:7">
      <c r="A1304" s="459">
        <v>23008</v>
      </c>
      <c r="B1304" s="460" t="s">
        <v>97</v>
      </c>
      <c r="C1304" s="348">
        <v>80280</v>
      </c>
      <c r="D1304" s="348"/>
      <c r="E1304" s="338"/>
      <c r="F1304" s="258" t="str">
        <f t="shared" si="63"/>
        <v>是</v>
      </c>
      <c r="G1304" s="160" t="str">
        <f t="shared" si="64"/>
        <v>款</v>
      </c>
    </row>
    <row r="1305" s="162" customFormat="1" ht="36" customHeight="1" spans="1:7">
      <c r="A1305" s="461"/>
      <c r="B1305" s="460" t="s">
        <v>1073</v>
      </c>
      <c r="C1305" s="348">
        <v>336480</v>
      </c>
      <c r="D1305" s="348">
        <v>297180</v>
      </c>
      <c r="E1305" s="338"/>
      <c r="F1305" s="258" t="str">
        <f t="shared" si="63"/>
        <v>是</v>
      </c>
      <c r="G1305" s="160" t="str">
        <f t="shared" si="64"/>
        <v>项</v>
      </c>
    </row>
    <row r="1306" s="160" customFormat="1" ht="36" hidden="1" customHeight="1" spans="1:7">
      <c r="A1306" s="461">
        <v>23015</v>
      </c>
      <c r="B1306" s="462" t="s">
        <v>98</v>
      </c>
      <c r="C1306" s="348"/>
      <c r="D1306" s="348"/>
      <c r="E1306" s="334"/>
      <c r="F1306" s="258" t="str">
        <f t="shared" si="63"/>
        <v>否</v>
      </c>
      <c r="G1306" s="160" t="str">
        <f t="shared" si="64"/>
        <v>款</v>
      </c>
    </row>
    <row r="1307" s="160" customFormat="1" ht="36" hidden="1" customHeight="1" spans="1:7">
      <c r="A1307" s="459">
        <v>23016</v>
      </c>
      <c r="B1307" s="462" t="s">
        <v>99</v>
      </c>
      <c r="C1307" s="348"/>
      <c r="D1307" s="348"/>
      <c r="E1307" s="338"/>
      <c r="F1307" s="258" t="str">
        <f t="shared" si="63"/>
        <v>否</v>
      </c>
      <c r="G1307" s="160" t="str">
        <f t="shared" si="64"/>
        <v>款</v>
      </c>
    </row>
    <row r="1308" ht="36" customHeight="1" spans="1:7">
      <c r="A1308" s="341">
        <v>231</v>
      </c>
      <c r="B1308" s="194" t="s">
        <v>100</v>
      </c>
      <c r="C1308" s="456">
        <v>68811</v>
      </c>
      <c r="D1308" s="456">
        <v>84091</v>
      </c>
      <c r="E1308" s="338"/>
      <c r="F1308" s="258" t="str">
        <f t="shared" si="63"/>
        <v>是</v>
      </c>
      <c r="G1308" s="160" t="str">
        <f t="shared" si="64"/>
        <v>类</v>
      </c>
    </row>
    <row r="1309" ht="36" customHeight="1" spans="1:7">
      <c r="A1309" s="341">
        <v>23009</v>
      </c>
      <c r="B1309" s="463" t="s">
        <v>101</v>
      </c>
      <c r="C1309" s="456">
        <v>155404</v>
      </c>
      <c r="D1309" s="456"/>
      <c r="E1309" s="338"/>
      <c r="F1309" s="258" t="str">
        <f t="shared" si="63"/>
        <v>是</v>
      </c>
      <c r="G1309" s="160" t="str">
        <f t="shared" si="64"/>
        <v>款</v>
      </c>
    </row>
    <row r="1310" ht="36" customHeight="1" spans="1:7">
      <c r="A1310" s="464"/>
      <c r="B1310" s="465" t="s">
        <v>102</v>
      </c>
      <c r="C1310" s="456">
        <f>C1298+C1299+C1308+C1309</f>
        <v>5008074</v>
      </c>
      <c r="D1310" s="456">
        <f>D1298+D1299+D1308+D1309</f>
        <v>4946582</v>
      </c>
      <c r="E1310" s="338"/>
      <c r="F1310" s="258" t="str">
        <f t="shared" si="63"/>
        <v>是</v>
      </c>
      <c r="G1310" s="160" t="str">
        <f t="shared" si="64"/>
        <v>项</v>
      </c>
    </row>
    <row r="1311" spans="3:3">
      <c r="C1311" s="466"/>
    </row>
    <row r="1312" spans="3:3">
      <c r="C1312" s="467"/>
    </row>
    <row r="1313" spans="3:3">
      <c r="C1313" s="466"/>
    </row>
    <row r="1314" spans="3:3">
      <c r="C1314" s="467"/>
    </row>
    <row r="1315" spans="3:3">
      <c r="C1315" s="466"/>
    </row>
    <row r="1316" spans="3:3">
      <c r="C1316" s="466"/>
    </row>
    <row r="1317" spans="3:3">
      <c r="C1317" s="467"/>
    </row>
    <row r="1318" spans="3:3">
      <c r="C1318" s="466"/>
    </row>
    <row r="1319" spans="3:3">
      <c r="C1319" s="466"/>
    </row>
    <row r="1320" spans="3:3">
      <c r="C1320" s="466"/>
    </row>
    <row r="1321" spans="3:3">
      <c r="C1321" s="466"/>
    </row>
    <row r="1322" spans="3:3">
      <c r="C1322" s="467"/>
    </row>
    <row r="1323" spans="3:3">
      <c r="C1323" s="466"/>
    </row>
  </sheetData>
  <autoFilter xmlns:etc="http://www.wps.cn/officeDocument/2017/etCustomData" ref="A3:H1310" etc:filterBottomFollowUsedRange="0">
    <filterColumn colId="5">
      <customFilters>
        <customFilter operator="equal" val="是"/>
      </customFilters>
    </filterColumn>
    <extLst/>
  </autoFilter>
  <mergeCells count="1">
    <mergeCell ref="B1:E1"/>
  </mergeCells>
  <conditionalFormatting sqref="F4">
    <cfRule type="cellIs" dxfId="2" priority="1451" stopIfTrue="1" operator="lessThan">
      <formula>0</formula>
    </cfRule>
  </conditionalFormatting>
  <conditionalFormatting sqref="F5">
    <cfRule type="cellIs" dxfId="2" priority="1363" stopIfTrue="1" operator="lessThan">
      <formula>0</formula>
    </cfRule>
  </conditionalFormatting>
  <conditionalFormatting sqref="F6">
    <cfRule type="cellIs" dxfId="2" priority="1362" stopIfTrue="1" operator="lessThan">
      <formula>0</formula>
    </cfRule>
  </conditionalFormatting>
  <conditionalFormatting sqref="F7">
    <cfRule type="cellIs" dxfId="2" priority="1361" stopIfTrue="1" operator="lessThan">
      <formula>0</formula>
    </cfRule>
  </conditionalFormatting>
  <conditionalFormatting sqref="F8">
    <cfRule type="cellIs" dxfId="2" priority="1360" stopIfTrue="1" operator="lessThan">
      <formula>0</formula>
    </cfRule>
  </conditionalFormatting>
  <conditionalFormatting sqref="F9">
    <cfRule type="cellIs" dxfId="2" priority="1359" stopIfTrue="1" operator="lessThan">
      <formula>0</formula>
    </cfRule>
  </conditionalFormatting>
  <conditionalFormatting sqref="F10">
    <cfRule type="cellIs" dxfId="2" priority="1358" stopIfTrue="1" operator="lessThan">
      <formula>0</formula>
    </cfRule>
  </conditionalFormatting>
  <conditionalFormatting sqref="F11">
    <cfRule type="cellIs" dxfId="2" priority="1357" stopIfTrue="1" operator="lessThan">
      <formula>0</formula>
    </cfRule>
  </conditionalFormatting>
  <conditionalFormatting sqref="F12">
    <cfRule type="cellIs" dxfId="2" priority="1356" stopIfTrue="1" operator="lessThan">
      <formula>0</formula>
    </cfRule>
  </conditionalFormatting>
  <conditionalFormatting sqref="F13">
    <cfRule type="cellIs" dxfId="2" priority="1355" stopIfTrue="1" operator="lessThan">
      <formula>0</formula>
    </cfRule>
  </conditionalFormatting>
  <conditionalFormatting sqref="F14">
    <cfRule type="cellIs" dxfId="2" priority="1354" stopIfTrue="1" operator="lessThan">
      <formula>0</formula>
    </cfRule>
  </conditionalFormatting>
  <conditionalFormatting sqref="F15">
    <cfRule type="cellIs" dxfId="2" priority="1353" stopIfTrue="1" operator="lessThan">
      <formula>0</formula>
    </cfRule>
  </conditionalFormatting>
  <conditionalFormatting sqref="F16">
    <cfRule type="cellIs" dxfId="2" priority="1352" stopIfTrue="1" operator="lessThan">
      <formula>0</formula>
    </cfRule>
  </conditionalFormatting>
  <conditionalFormatting sqref="F17">
    <cfRule type="cellIs" dxfId="2" priority="1351" stopIfTrue="1" operator="lessThan">
      <formula>0</formula>
    </cfRule>
  </conditionalFormatting>
  <conditionalFormatting sqref="F18">
    <cfRule type="cellIs" dxfId="2" priority="1350" stopIfTrue="1" operator="lessThan">
      <formula>0</formula>
    </cfRule>
  </conditionalFormatting>
  <conditionalFormatting sqref="F19">
    <cfRule type="cellIs" dxfId="2" priority="1349" stopIfTrue="1" operator="lessThan">
      <formula>0</formula>
    </cfRule>
  </conditionalFormatting>
  <conditionalFormatting sqref="F20">
    <cfRule type="cellIs" dxfId="2" priority="1348" stopIfTrue="1" operator="lessThan">
      <formula>0</formula>
    </cfRule>
  </conditionalFormatting>
  <conditionalFormatting sqref="F21">
    <cfRule type="cellIs" dxfId="2" priority="1347" stopIfTrue="1" operator="lessThan">
      <formula>0</formula>
    </cfRule>
  </conditionalFormatting>
  <conditionalFormatting sqref="F22">
    <cfRule type="cellIs" dxfId="2" priority="1346" stopIfTrue="1" operator="lessThan">
      <formula>0</formula>
    </cfRule>
  </conditionalFormatting>
  <conditionalFormatting sqref="F23">
    <cfRule type="cellIs" dxfId="2" priority="1345" stopIfTrue="1" operator="lessThan">
      <formula>0</formula>
    </cfRule>
  </conditionalFormatting>
  <conditionalFormatting sqref="F24">
    <cfRule type="cellIs" dxfId="2" priority="1344" stopIfTrue="1" operator="lessThan">
      <formula>0</formula>
    </cfRule>
  </conditionalFormatting>
  <conditionalFormatting sqref="F25">
    <cfRule type="cellIs" dxfId="2" priority="1343" stopIfTrue="1" operator="lessThan">
      <formula>0</formula>
    </cfRule>
  </conditionalFormatting>
  <conditionalFormatting sqref="F26">
    <cfRule type="cellIs" dxfId="2" priority="1342" stopIfTrue="1" operator="lessThan">
      <formula>0</formula>
    </cfRule>
  </conditionalFormatting>
  <conditionalFormatting sqref="F27">
    <cfRule type="cellIs" dxfId="2" priority="1341" stopIfTrue="1" operator="lessThan">
      <formula>0</formula>
    </cfRule>
  </conditionalFormatting>
  <conditionalFormatting sqref="F28">
    <cfRule type="cellIs" dxfId="2" priority="1340" stopIfTrue="1" operator="lessThan">
      <formula>0</formula>
    </cfRule>
  </conditionalFormatting>
  <conditionalFormatting sqref="F29">
    <cfRule type="cellIs" dxfId="2" priority="1339" stopIfTrue="1" operator="lessThan">
      <formula>0</formula>
    </cfRule>
  </conditionalFormatting>
  <conditionalFormatting sqref="F30">
    <cfRule type="cellIs" dxfId="2" priority="1338" stopIfTrue="1" operator="lessThan">
      <formula>0</formula>
    </cfRule>
  </conditionalFormatting>
  <conditionalFormatting sqref="F31">
    <cfRule type="cellIs" dxfId="2" priority="1337" stopIfTrue="1" operator="lessThan">
      <formula>0</formula>
    </cfRule>
  </conditionalFormatting>
  <conditionalFormatting sqref="F32">
    <cfRule type="cellIs" dxfId="2" priority="1336" stopIfTrue="1" operator="lessThan">
      <formula>0</formula>
    </cfRule>
  </conditionalFormatting>
  <conditionalFormatting sqref="F33">
    <cfRule type="cellIs" dxfId="2" priority="1335" stopIfTrue="1" operator="lessThan">
      <formula>0</formula>
    </cfRule>
  </conditionalFormatting>
  <conditionalFormatting sqref="F34">
    <cfRule type="cellIs" dxfId="2" priority="1334" stopIfTrue="1" operator="lessThan">
      <formula>0</formula>
    </cfRule>
  </conditionalFormatting>
  <conditionalFormatting sqref="F35">
    <cfRule type="cellIs" dxfId="2" priority="1333" stopIfTrue="1" operator="lessThan">
      <formula>0</formula>
    </cfRule>
  </conditionalFormatting>
  <conditionalFormatting sqref="F36">
    <cfRule type="cellIs" dxfId="2" priority="1332" stopIfTrue="1" operator="lessThan">
      <formula>0</formula>
    </cfRule>
  </conditionalFormatting>
  <conditionalFormatting sqref="F37">
    <cfRule type="cellIs" dxfId="2" priority="1331" stopIfTrue="1" operator="lessThan">
      <formula>0</formula>
    </cfRule>
  </conditionalFormatting>
  <conditionalFormatting sqref="F38">
    <cfRule type="cellIs" dxfId="2" priority="1330" stopIfTrue="1" operator="lessThan">
      <formula>0</formula>
    </cfRule>
  </conditionalFormatting>
  <conditionalFormatting sqref="F39">
    <cfRule type="cellIs" dxfId="2" priority="1329" stopIfTrue="1" operator="lessThan">
      <formula>0</formula>
    </cfRule>
  </conditionalFormatting>
  <conditionalFormatting sqref="F40">
    <cfRule type="cellIs" dxfId="2" priority="1328" stopIfTrue="1" operator="lessThan">
      <formula>0</formula>
    </cfRule>
  </conditionalFormatting>
  <conditionalFormatting sqref="F41">
    <cfRule type="cellIs" dxfId="2" priority="1327" stopIfTrue="1" operator="lessThan">
      <formula>0</formula>
    </cfRule>
  </conditionalFormatting>
  <conditionalFormatting sqref="F42">
    <cfRule type="cellIs" dxfId="2" priority="1326" stopIfTrue="1" operator="lessThan">
      <formula>0</formula>
    </cfRule>
  </conditionalFormatting>
  <conditionalFormatting sqref="F43">
    <cfRule type="cellIs" dxfId="2" priority="1325" stopIfTrue="1" operator="lessThan">
      <formula>0</formula>
    </cfRule>
  </conditionalFormatting>
  <conditionalFormatting sqref="F44">
    <cfRule type="cellIs" dxfId="2" priority="1324" stopIfTrue="1" operator="lessThan">
      <formula>0</formula>
    </cfRule>
  </conditionalFormatting>
  <conditionalFormatting sqref="F45">
    <cfRule type="cellIs" dxfId="2" priority="1323" stopIfTrue="1" operator="lessThan">
      <formula>0</formula>
    </cfRule>
  </conditionalFormatting>
  <conditionalFormatting sqref="F46">
    <cfRule type="cellIs" dxfId="2" priority="1322" stopIfTrue="1" operator="lessThan">
      <formula>0</formula>
    </cfRule>
  </conditionalFormatting>
  <conditionalFormatting sqref="F47">
    <cfRule type="cellIs" dxfId="2" priority="1321" stopIfTrue="1" operator="lessThan">
      <formula>0</formula>
    </cfRule>
  </conditionalFormatting>
  <conditionalFormatting sqref="F48">
    <cfRule type="cellIs" dxfId="2" priority="1320" stopIfTrue="1" operator="lessThan">
      <formula>0</formula>
    </cfRule>
  </conditionalFormatting>
  <conditionalFormatting sqref="F49">
    <cfRule type="cellIs" dxfId="2" priority="1319" stopIfTrue="1" operator="lessThan">
      <formula>0</formula>
    </cfRule>
  </conditionalFormatting>
  <conditionalFormatting sqref="F50">
    <cfRule type="cellIs" dxfId="2" priority="1318" stopIfTrue="1" operator="lessThan">
      <formula>0</formula>
    </cfRule>
  </conditionalFormatting>
  <conditionalFormatting sqref="F51">
    <cfRule type="cellIs" dxfId="2" priority="1317" stopIfTrue="1" operator="lessThan">
      <formula>0</formula>
    </cfRule>
  </conditionalFormatting>
  <conditionalFormatting sqref="F52">
    <cfRule type="cellIs" dxfId="2" priority="1316" stopIfTrue="1" operator="lessThan">
      <formula>0</formula>
    </cfRule>
  </conditionalFormatting>
  <conditionalFormatting sqref="F53">
    <cfRule type="cellIs" dxfId="2" priority="1315" stopIfTrue="1" operator="lessThan">
      <formula>0</formula>
    </cfRule>
  </conditionalFormatting>
  <conditionalFormatting sqref="F54">
    <cfRule type="cellIs" dxfId="2" priority="1314" stopIfTrue="1" operator="lessThan">
      <formula>0</formula>
    </cfRule>
  </conditionalFormatting>
  <conditionalFormatting sqref="F55">
    <cfRule type="cellIs" dxfId="2" priority="1313" stopIfTrue="1" operator="lessThan">
      <formula>0</formula>
    </cfRule>
  </conditionalFormatting>
  <conditionalFormatting sqref="F56">
    <cfRule type="cellIs" dxfId="2" priority="1312" stopIfTrue="1" operator="lessThan">
      <formula>0</formula>
    </cfRule>
  </conditionalFormatting>
  <conditionalFormatting sqref="F57">
    <cfRule type="cellIs" dxfId="2" priority="1311" stopIfTrue="1" operator="lessThan">
      <formula>0</formula>
    </cfRule>
  </conditionalFormatting>
  <conditionalFormatting sqref="F58">
    <cfRule type="cellIs" dxfId="2" priority="1310" stopIfTrue="1" operator="lessThan">
      <formula>0</formula>
    </cfRule>
  </conditionalFormatting>
  <conditionalFormatting sqref="F59">
    <cfRule type="cellIs" dxfId="2" priority="1309" stopIfTrue="1" operator="lessThan">
      <formula>0</formula>
    </cfRule>
  </conditionalFormatting>
  <conditionalFormatting sqref="F60">
    <cfRule type="cellIs" dxfId="2" priority="1308" stopIfTrue="1" operator="lessThan">
      <formula>0</formula>
    </cfRule>
  </conditionalFormatting>
  <conditionalFormatting sqref="F61">
    <cfRule type="cellIs" dxfId="2" priority="1307" stopIfTrue="1" operator="lessThan">
      <formula>0</formula>
    </cfRule>
  </conditionalFormatting>
  <conditionalFormatting sqref="F62">
    <cfRule type="cellIs" dxfId="2" priority="1306" stopIfTrue="1" operator="lessThan">
      <formula>0</formula>
    </cfRule>
  </conditionalFormatting>
  <conditionalFormatting sqref="F63">
    <cfRule type="cellIs" dxfId="2" priority="1305" stopIfTrue="1" operator="lessThan">
      <formula>0</formula>
    </cfRule>
  </conditionalFormatting>
  <conditionalFormatting sqref="F64">
    <cfRule type="cellIs" dxfId="2" priority="1304" stopIfTrue="1" operator="lessThan">
      <formula>0</formula>
    </cfRule>
  </conditionalFormatting>
  <conditionalFormatting sqref="F65">
    <cfRule type="cellIs" dxfId="2" priority="1303" stopIfTrue="1" operator="lessThan">
      <formula>0</formula>
    </cfRule>
  </conditionalFormatting>
  <conditionalFormatting sqref="F66">
    <cfRule type="cellIs" dxfId="2" priority="1302" stopIfTrue="1" operator="lessThan">
      <formula>0</formula>
    </cfRule>
  </conditionalFormatting>
  <conditionalFormatting sqref="F67">
    <cfRule type="cellIs" dxfId="2" priority="1301" stopIfTrue="1" operator="lessThan">
      <formula>0</formula>
    </cfRule>
  </conditionalFormatting>
  <conditionalFormatting sqref="F68">
    <cfRule type="cellIs" dxfId="2" priority="1300" stopIfTrue="1" operator="lessThan">
      <formula>0</formula>
    </cfRule>
  </conditionalFormatting>
  <conditionalFormatting sqref="F69">
    <cfRule type="cellIs" dxfId="2" priority="1299" stopIfTrue="1" operator="lessThan">
      <formula>0</formula>
    </cfRule>
  </conditionalFormatting>
  <conditionalFormatting sqref="F70">
    <cfRule type="cellIs" dxfId="2" priority="1298" stopIfTrue="1" operator="lessThan">
      <formula>0</formula>
    </cfRule>
  </conditionalFormatting>
  <conditionalFormatting sqref="F71">
    <cfRule type="cellIs" dxfId="2" priority="1297" stopIfTrue="1" operator="lessThan">
      <formula>0</formula>
    </cfRule>
  </conditionalFormatting>
  <conditionalFormatting sqref="F72">
    <cfRule type="cellIs" dxfId="2" priority="1296" stopIfTrue="1" operator="lessThan">
      <formula>0</formula>
    </cfRule>
  </conditionalFormatting>
  <conditionalFormatting sqref="F73">
    <cfRule type="cellIs" dxfId="2" priority="1295" stopIfTrue="1" operator="lessThan">
      <formula>0</formula>
    </cfRule>
  </conditionalFormatting>
  <conditionalFormatting sqref="F74">
    <cfRule type="cellIs" dxfId="2" priority="1294" stopIfTrue="1" operator="lessThan">
      <formula>0</formula>
    </cfRule>
  </conditionalFormatting>
  <conditionalFormatting sqref="F75">
    <cfRule type="cellIs" dxfId="2" priority="1293" stopIfTrue="1" operator="lessThan">
      <formula>0</formula>
    </cfRule>
  </conditionalFormatting>
  <conditionalFormatting sqref="F76">
    <cfRule type="cellIs" dxfId="2" priority="1292" stopIfTrue="1" operator="lessThan">
      <formula>0</formula>
    </cfRule>
  </conditionalFormatting>
  <conditionalFormatting sqref="F77">
    <cfRule type="cellIs" dxfId="2" priority="1291" stopIfTrue="1" operator="lessThan">
      <formula>0</formula>
    </cfRule>
  </conditionalFormatting>
  <conditionalFormatting sqref="F78">
    <cfRule type="cellIs" dxfId="2" priority="1290" stopIfTrue="1" operator="lessThan">
      <formula>0</formula>
    </cfRule>
  </conditionalFormatting>
  <conditionalFormatting sqref="F79">
    <cfRule type="cellIs" dxfId="2" priority="1289" stopIfTrue="1" operator="lessThan">
      <formula>0</formula>
    </cfRule>
  </conditionalFormatting>
  <conditionalFormatting sqref="F80">
    <cfRule type="cellIs" dxfId="2" priority="1288" stopIfTrue="1" operator="lessThan">
      <formula>0</formula>
    </cfRule>
  </conditionalFormatting>
  <conditionalFormatting sqref="F81">
    <cfRule type="cellIs" dxfId="2" priority="1287" stopIfTrue="1" operator="lessThan">
      <formula>0</formula>
    </cfRule>
  </conditionalFormatting>
  <conditionalFormatting sqref="F82">
    <cfRule type="cellIs" dxfId="2" priority="1286" stopIfTrue="1" operator="lessThan">
      <formula>0</formula>
    </cfRule>
  </conditionalFormatting>
  <conditionalFormatting sqref="F83">
    <cfRule type="cellIs" dxfId="2" priority="1285" stopIfTrue="1" operator="lessThan">
      <formula>0</formula>
    </cfRule>
  </conditionalFormatting>
  <conditionalFormatting sqref="F84">
    <cfRule type="cellIs" dxfId="2" priority="1284" stopIfTrue="1" operator="lessThan">
      <formula>0</formula>
    </cfRule>
  </conditionalFormatting>
  <conditionalFormatting sqref="F85">
    <cfRule type="cellIs" dxfId="2" priority="1283" stopIfTrue="1" operator="lessThan">
      <formula>0</formula>
    </cfRule>
  </conditionalFormatting>
  <conditionalFormatting sqref="F86">
    <cfRule type="cellIs" dxfId="2" priority="1282" stopIfTrue="1" operator="lessThan">
      <formula>0</formula>
    </cfRule>
  </conditionalFormatting>
  <conditionalFormatting sqref="F87">
    <cfRule type="cellIs" dxfId="2" priority="1281" stopIfTrue="1" operator="lessThan">
      <formula>0</formula>
    </cfRule>
  </conditionalFormatting>
  <conditionalFormatting sqref="F88">
    <cfRule type="cellIs" dxfId="2" priority="1280" stopIfTrue="1" operator="lessThan">
      <formula>0</formula>
    </cfRule>
  </conditionalFormatting>
  <conditionalFormatting sqref="F89">
    <cfRule type="cellIs" dxfId="2" priority="1279" stopIfTrue="1" operator="lessThan">
      <formula>0</formula>
    </cfRule>
  </conditionalFormatting>
  <conditionalFormatting sqref="F90">
    <cfRule type="cellIs" dxfId="2" priority="1278" stopIfTrue="1" operator="lessThan">
      <formula>0</formula>
    </cfRule>
  </conditionalFormatting>
  <conditionalFormatting sqref="F91">
    <cfRule type="cellIs" dxfId="2" priority="1277" stopIfTrue="1" operator="lessThan">
      <formula>0</formula>
    </cfRule>
  </conditionalFormatting>
  <conditionalFormatting sqref="F92">
    <cfRule type="cellIs" dxfId="2" priority="1276" stopIfTrue="1" operator="lessThan">
      <formula>0</formula>
    </cfRule>
  </conditionalFormatting>
  <conditionalFormatting sqref="F93">
    <cfRule type="cellIs" dxfId="2" priority="1275" stopIfTrue="1" operator="lessThan">
      <formula>0</formula>
    </cfRule>
  </conditionalFormatting>
  <conditionalFormatting sqref="F94">
    <cfRule type="cellIs" dxfId="2" priority="1274" stopIfTrue="1" operator="lessThan">
      <formula>0</formula>
    </cfRule>
  </conditionalFormatting>
  <conditionalFormatting sqref="F95">
    <cfRule type="cellIs" dxfId="2" priority="1273" stopIfTrue="1" operator="lessThan">
      <formula>0</formula>
    </cfRule>
  </conditionalFormatting>
  <conditionalFormatting sqref="F96">
    <cfRule type="cellIs" dxfId="2" priority="1272" stopIfTrue="1" operator="lessThan">
      <formula>0</formula>
    </cfRule>
  </conditionalFormatting>
  <conditionalFormatting sqref="F97">
    <cfRule type="cellIs" dxfId="2" priority="1271" stopIfTrue="1" operator="lessThan">
      <formula>0</formula>
    </cfRule>
  </conditionalFormatting>
  <conditionalFormatting sqref="F98">
    <cfRule type="cellIs" dxfId="2" priority="1270" stopIfTrue="1" operator="lessThan">
      <formula>0</formula>
    </cfRule>
  </conditionalFormatting>
  <conditionalFormatting sqref="F99">
    <cfRule type="cellIs" dxfId="2" priority="1269" stopIfTrue="1" operator="lessThan">
      <formula>0</formula>
    </cfRule>
  </conditionalFormatting>
  <conditionalFormatting sqref="F100">
    <cfRule type="cellIs" dxfId="2" priority="1268" stopIfTrue="1" operator="lessThan">
      <formula>0</formula>
    </cfRule>
  </conditionalFormatting>
  <conditionalFormatting sqref="F101">
    <cfRule type="cellIs" dxfId="2" priority="1267" stopIfTrue="1" operator="lessThan">
      <formula>0</formula>
    </cfRule>
  </conditionalFormatting>
  <conditionalFormatting sqref="F102">
    <cfRule type="cellIs" dxfId="2" priority="1266" stopIfTrue="1" operator="lessThan">
      <formula>0</formula>
    </cfRule>
  </conditionalFormatting>
  <conditionalFormatting sqref="F103">
    <cfRule type="cellIs" dxfId="2" priority="1265" stopIfTrue="1" operator="lessThan">
      <formula>0</formula>
    </cfRule>
  </conditionalFormatting>
  <conditionalFormatting sqref="F104">
    <cfRule type="cellIs" dxfId="2" priority="1264" stopIfTrue="1" operator="lessThan">
      <formula>0</formula>
    </cfRule>
  </conditionalFormatting>
  <conditionalFormatting sqref="F105">
    <cfRule type="cellIs" dxfId="2" priority="1263" stopIfTrue="1" operator="lessThan">
      <formula>0</formula>
    </cfRule>
  </conditionalFormatting>
  <conditionalFormatting sqref="F106">
    <cfRule type="cellIs" dxfId="2" priority="1262" stopIfTrue="1" operator="lessThan">
      <formula>0</formula>
    </cfRule>
  </conditionalFormatting>
  <conditionalFormatting sqref="F107">
    <cfRule type="cellIs" dxfId="2" priority="1261" stopIfTrue="1" operator="lessThan">
      <formula>0</formula>
    </cfRule>
  </conditionalFormatting>
  <conditionalFormatting sqref="F108">
    <cfRule type="cellIs" dxfId="2" priority="1260" stopIfTrue="1" operator="lessThan">
      <formula>0</formula>
    </cfRule>
  </conditionalFormatting>
  <conditionalFormatting sqref="F109">
    <cfRule type="cellIs" dxfId="2" priority="1259" stopIfTrue="1" operator="lessThan">
      <formula>0</formula>
    </cfRule>
  </conditionalFormatting>
  <conditionalFormatting sqref="F110">
    <cfRule type="cellIs" dxfId="2" priority="1258" stopIfTrue="1" operator="lessThan">
      <formula>0</formula>
    </cfRule>
  </conditionalFormatting>
  <conditionalFormatting sqref="F111">
    <cfRule type="cellIs" dxfId="2" priority="1257" stopIfTrue="1" operator="lessThan">
      <formula>0</formula>
    </cfRule>
  </conditionalFormatting>
  <conditionalFormatting sqref="F112">
    <cfRule type="cellIs" dxfId="2" priority="1256" stopIfTrue="1" operator="lessThan">
      <formula>0</formula>
    </cfRule>
  </conditionalFormatting>
  <conditionalFormatting sqref="F113">
    <cfRule type="cellIs" dxfId="2" priority="1255" stopIfTrue="1" operator="lessThan">
      <formula>0</formula>
    </cfRule>
  </conditionalFormatting>
  <conditionalFormatting sqref="F114">
    <cfRule type="cellIs" dxfId="2" priority="1254" stopIfTrue="1" operator="lessThan">
      <formula>0</formula>
    </cfRule>
  </conditionalFormatting>
  <conditionalFormatting sqref="F115">
    <cfRule type="cellIs" dxfId="2" priority="1253" stopIfTrue="1" operator="lessThan">
      <formula>0</formula>
    </cfRule>
  </conditionalFormatting>
  <conditionalFormatting sqref="F116">
    <cfRule type="cellIs" dxfId="2" priority="1252" stopIfTrue="1" operator="lessThan">
      <formula>0</formula>
    </cfRule>
  </conditionalFormatting>
  <conditionalFormatting sqref="F117">
    <cfRule type="cellIs" dxfId="2" priority="1251" stopIfTrue="1" operator="lessThan">
      <formula>0</formula>
    </cfRule>
  </conditionalFormatting>
  <conditionalFormatting sqref="F118">
    <cfRule type="cellIs" dxfId="2" priority="1250" stopIfTrue="1" operator="lessThan">
      <formula>0</formula>
    </cfRule>
  </conditionalFormatting>
  <conditionalFormatting sqref="F119">
    <cfRule type="cellIs" dxfId="2" priority="1249" stopIfTrue="1" operator="lessThan">
      <formula>0</formula>
    </cfRule>
  </conditionalFormatting>
  <conditionalFormatting sqref="F120">
    <cfRule type="cellIs" dxfId="2" priority="1248" stopIfTrue="1" operator="lessThan">
      <formula>0</formula>
    </cfRule>
  </conditionalFormatting>
  <conditionalFormatting sqref="F121">
    <cfRule type="cellIs" dxfId="2" priority="1247" stopIfTrue="1" operator="lessThan">
      <formula>0</formula>
    </cfRule>
  </conditionalFormatting>
  <conditionalFormatting sqref="F122">
    <cfRule type="cellIs" dxfId="2" priority="1246" stopIfTrue="1" operator="lessThan">
      <formula>0</formula>
    </cfRule>
  </conditionalFormatting>
  <conditionalFormatting sqref="F123">
    <cfRule type="cellIs" dxfId="2" priority="1245" stopIfTrue="1" operator="lessThan">
      <formula>0</formula>
    </cfRule>
  </conditionalFormatting>
  <conditionalFormatting sqref="F124">
    <cfRule type="cellIs" dxfId="2" priority="1244" stopIfTrue="1" operator="lessThan">
      <formula>0</formula>
    </cfRule>
  </conditionalFormatting>
  <conditionalFormatting sqref="F125">
    <cfRule type="cellIs" dxfId="2" priority="1243" stopIfTrue="1" operator="lessThan">
      <formula>0</formula>
    </cfRule>
  </conditionalFormatting>
  <conditionalFormatting sqref="F126">
    <cfRule type="cellIs" dxfId="2" priority="1242" stopIfTrue="1" operator="lessThan">
      <formula>0</formula>
    </cfRule>
  </conditionalFormatting>
  <conditionalFormatting sqref="F127">
    <cfRule type="cellIs" dxfId="2" priority="1241" stopIfTrue="1" operator="lessThan">
      <formula>0</formula>
    </cfRule>
  </conditionalFormatting>
  <conditionalFormatting sqref="F128">
    <cfRule type="cellIs" dxfId="2" priority="1240" stopIfTrue="1" operator="lessThan">
      <formula>0</formula>
    </cfRule>
  </conditionalFormatting>
  <conditionalFormatting sqref="F129">
    <cfRule type="cellIs" dxfId="2" priority="1239" stopIfTrue="1" operator="lessThan">
      <formula>0</formula>
    </cfRule>
  </conditionalFormatting>
  <conditionalFormatting sqref="F130">
    <cfRule type="cellIs" dxfId="2" priority="1238" stopIfTrue="1" operator="lessThan">
      <formula>0</formula>
    </cfRule>
  </conditionalFormatting>
  <conditionalFormatting sqref="F131">
    <cfRule type="cellIs" dxfId="2" priority="1237" stopIfTrue="1" operator="lessThan">
      <formula>0</formula>
    </cfRule>
  </conditionalFormatting>
  <conditionalFormatting sqref="F132">
    <cfRule type="cellIs" dxfId="2" priority="1236" stopIfTrue="1" operator="lessThan">
      <formula>0</formula>
    </cfRule>
  </conditionalFormatting>
  <conditionalFormatting sqref="F133">
    <cfRule type="cellIs" dxfId="2" priority="1235" stopIfTrue="1" operator="lessThan">
      <formula>0</formula>
    </cfRule>
  </conditionalFormatting>
  <conditionalFormatting sqref="F134">
    <cfRule type="cellIs" dxfId="2" priority="1234" stopIfTrue="1" operator="lessThan">
      <formula>0</formula>
    </cfRule>
  </conditionalFormatting>
  <conditionalFormatting sqref="F135">
    <cfRule type="cellIs" dxfId="2" priority="1233" stopIfTrue="1" operator="lessThan">
      <formula>0</formula>
    </cfRule>
  </conditionalFormatting>
  <conditionalFormatting sqref="F136">
    <cfRule type="cellIs" dxfId="2" priority="1232" stopIfTrue="1" operator="lessThan">
      <formula>0</formula>
    </cfRule>
  </conditionalFormatting>
  <conditionalFormatting sqref="F137">
    <cfRule type="cellIs" dxfId="2" priority="1231" stopIfTrue="1" operator="lessThan">
      <formula>0</formula>
    </cfRule>
  </conditionalFormatting>
  <conditionalFormatting sqref="F138">
    <cfRule type="cellIs" dxfId="2" priority="1230" stopIfTrue="1" operator="lessThan">
      <formula>0</formula>
    </cfRule>
  </conditionalFormatting>
  <conditionalFormatting sqref="F139">
    <cfRule type="cellIs" dxfId="2" priority="1229" stopIfTrue="1" operator="lessThan">
      <formula>0</formula>
    </cfRule>
  </conditionalFormatting>
  <conditionalFormatting sqref="F140">
    <cfRule type="cellIs" dxfId="2" priority="1228" stopIfTrue="1" operator="lessThan">
      <formula>0</formula>
    </cfRule>
  </conditionalFormatting>
  <conditionalFormatting sqref="F141">
    <cfRule type="cellIs" dxfId="2" priority="1227" stopIfTrue="1" operator="lessThan">
      <formula>0</formula>
    </cfRule>
  </conditionalFormatting>
  <conditionalFormatting sqref="F142">
    <cfRule type="cellIs" dxfId="2" priority="1226" stopIfTrue="1" operator="lessThan">
      <formula>0</formula>
    </cfRule>
  </conditionalFormatting>
  <conditionalFormatting sqref="F143">
    <cfRule type="cellIs" dxfId="2" priority="1225" stopIfTrue="1" operator="lessThan">
      <formula>0</formula>
    </cfRule>
  </conditionalFormatting>
  <conditionalFormatting sqref="F144">
    <cfRule type="cellIs" dxfId="2" priority="1224" stopIfTrue="1" operator="lessThan">
      <formula>0</formula>
    </cfRule>
  </conditionalFormatting>
  <conditionalFormatting sqref="F145">
    <cfRule type="cellIs" dxfId="2" priority="1223" stopIfTrue="1" operator="lessThan">
      <formula>0</formula>
    </cfRule>
  </conditionalFormatting>
  <conditionalFormatting sqref="F146">
    <cfRule type="cellIs" dxfId="2" priority="1222" stopIfTrue="1" operator="lessThan">
      <formula>0</formula>
    </cfRule>
  </conditionalFormatting>
  <conditionalFormatting sqref="F147">
    <cfRule type="cellIs" dxfId="2" priority="1221" stopIfTrue="1" operator="lessThan">
      <formula>0</formula>
    </cfRule>
  </conditionalFormatting>
  <conditionalFormatting sqref="F148">
    <cfRule type="cellIs" dxfId="2" priority="1220" stopIfTrue="1" operator="lessThan">
      <formula>0</formula>
    </cfRule>
  </conditionalFormatting>
  <conditionalFormatting sqref="F149">
    <cfRule type="cellIs" dxfId="2" priority="1219" stopIfTrue="1" operator="lessThan">
      <formula>0</formula>
    </cfRule>
  </conditionalFormatting>
  <conditionalFormatting sqref="F150">
    <cfRule type="cellIs" dxfId="2" priority="1218" stopIfTrue="1" operator="lessThan">
      <formula>0</formula>
    </cfRule>
  </conditionalFormatting>
  <conditionalFormatting sqref="F151">
    <cfRule type="cellIs" dxfId="2" priority="1217" stopIfTrue="1" operator="lessThan">
      <formula>0</formula>
    </cfRule>
  </conditionalFormatting>
  <conditionalFormatting sqref="F152">
    <cfRule type="cellIs" dxfId="2" priority="1216" stopIfTrue="1" operator="lessThan">
      <formula>0</formula>
    </cfRule>
  </conditionalFormatting>
  <conditionalFormatting sqref="F153">
    <cfRule type="cellIs" dxfId="2" priority="1215" stopIfTrue="1" operator="lessThan">
      <formula>0</formula>
    </cfRule>
  </conditionalFormatting>
  <conditionalFormatting sqref="F154">
    <cfRule type="cellIs" dxfId="2" priority="1214" stopIfTrue="1" operator="lessThan">
      <formula>0</formula>
    </cfRule>
  </conditionalFormatting>
  <conditionalFormatting sqref="F155">
    <cfRule type="cellIs" dxfId="2" priority="1213" stopIfTrue="1" operator="lessThan">
      <formula>0</formula>
    </cfRule>
  </conditionalFormatting>
  <conditionalFormatting sqref="F156">
    <cfRule type="cellIs" dxfId="2" priority="1212" stopIfTrue="1" operator="lessThan">
      <formula>0</formula>
    </cfRule>
  </conditionalFormatting>
  <conditionalFormatting sqref="F157">
    <cfRule type="cellIs" dxfId="2" priority="1211" stopIfTrue="1" operator="lessThan">
      <formula>0</formula>
    </cfRule>
  </conditionalFormatting>
  <conditionalFormatting sqref="F158">
    <cfRule type="cellIs" dxfId="2" priority="1210" stopIfTrue="1" operator="lessThan">
      <formula>0</formula>
    </cfRule>
  </conditionalFormatting>
  <conditionalFormatting sqref="F159">
    <cfRule type="cellIs" dxfId="2" priority="1209" stopIfTrue="1" operator="lessThan">
      <formula>0</formula>
    </cfRule>
  </conditionalFormatting>
  <conditionalFormatting sqref="F160">
    <cfRule type="cellIs" dxfId="2" priority="1208" stopIfTrue="1" operator="lessThan">
      <formula>0</formula>
    </cfRule>
  </conditionalFormatting>
  <conditionalFormatting sqref="F161">
    <cfRule type="cellIs" dxfId="2" priority="1207" stopIfTrue="1" operator="lessThan">
      <formula>0</formula>
    </cfRule>
  </conditionalFormatting>
  <conditionalFormatting sqref="F162">
    <cfRule type="cellIs" dxfId="2" priority="1206" stopIfTrue="1" operator="lessThan">
      <formula>0</formula>
    </cfRule>
  </conditionalFormatting>
  <conditionalFormatting sqref="F163">
    <cfRule type="cellIs" dxfId="2" priority="1205" stopIfTrue="1" operator="lessThan">
      <formula>0</formula>
    </cfRule>
  </conditionalFormatting>
  <conditionalFormatting sqref="F164">
    <cfRule type="cellIs" dxfId="2" priority="1204" stopIfTrue="1" operator="lessThan">
      <formula>0</formula>
    </cfRule>
  </conditionalFormatting>
  <conditionalFormatting sqref="F165">
    <cfRule type="cellIs" dxfId="2" priority="1203" stopIfTrue="1" operator="lessThan">
      <formula>0</formula>
    </cfRule>
  </conditionalFormatting>
  <conditionalFormatting sqref="F166">
    <cfRule type="cellIs" dxfId="2" priority="1202" stopIfTrue="1" operator="lessThan">
      <formula>0</formula>
    </cfRule>
  </conditionalFormatting>
  <conditionalFormatting sqref="F167">
    <cfRule type="cellIs" dxfId="2" priority="1201" stopIfTrue="1" operator="lessThan">
      <formula>0</formula>
    </cfRule>
  </conditionalFormatting>
  <conditionalFormatting sqref="F168">
    <cfRule type="cellIs" dxfId="2" priority="1200" stopIfTrue="1" operator="lessThan">
      <formula>0</formula>
    </cfRule>
  </conditionalFormatting>
  <conditionalFormatting sqref="F169">
    <cfRule type="cellIs" dxfId="2" priority="1199" stopIfTrue="1" operator="lessThan">
      <formula>0</formula>
    </cfRule>
  </conditionalFormatting>
  <conditionalFormatting sqref="F170">
    <cfRule type="cellIs" dxfId="2" priority="1198" stopIfTrue="1" operator="lessThan">
      <formula>0</formula>
    </cfRule>
  </conditionalFormatting>
  <conditionalFormatting sqref="F171">
    <cfRule type="cellIs" dxfId="2" priority="1197" stopIfTrue="1" operator="lessThan">
      <formula>0</formula>
    </cfRule>
  </conditionalFormatting>
  <conditionalFormatting sqref="F172">
    <cfRule type="cellIs" dxfId="2" priority="1196" stopIfTrue="1" operator="lessThan">
      <formula>0</formula>
    </cfRule>
  </conditionalFormatting>
  <conditionalFormatting sqref="F173">
    <cfRule type="cellIs" dxfId="2" priority="1195" stopIfTrue="1" operator="lessThan">
      <formula>0</formula>
    </cfRule>
  </conditionalFormatting>
  <conditionalFormatting sqref="F174">
    <cfRule type="cellIs" dxfId="2" priority="1194" stopIfTrue="1" operator="lessThan">
      <formula>0</formula>
    </cfRule>
  </conditionalFormatting>
  <conditionalFormatting sqref="F175">
    <cfRule type="cellIs" dxfId="2" priority="1193" stopIfTrue="1" operator="lessThan">
      <formula>0</formula>
    </cfRule>
  </conditionalFormatting>
  <conditionalFormatting sqref="F176">
    <cfRule type="cellIs" dxfId="2" priority="1192" stopIfTrue="1" operator="lessThan">
      <formula>0</formula>
    </cfRule>
  </conditionalFormatting>
  <conditionalFormatting sqref="F177">
    <cfRule type="cellIs" dxfId="2" priority="1191" stopIfTrue="1" operator="lessThan">
      <formula>0</formula>
    </cfRule>
  </conditionalFormatting>
  <conditionalFormatting sqref="F178">
    <cfRule type="cellIs" dxfId="2" priority="1190" stopIfTrue="1" operator="lessThan">
      <formula>0</formula>
    </cfRule>
  </conditionalFormatting>
  <conditionalFormatting sqref="F179">
    <cfRule type="cellIs" dxfId="2" priority="1189" stopIfTrue="1" operator="lessThan">
      <formula>0</formula>
    </cfRule>
  </conditionalFormatting>
  <conditionalFormatting sqref="F180">
    <cfRule type="cellIs" dxfId="2" priority="1188" stopIfTrue="1" operator="lessThan">
      <formula>0</formula>
    </cfRule>
  </conditionalFormatting>
  <conditionalFormatting sqref="F181">
    <cfRule type="cellIs" dxfId="2" priority="1187" stopIfTrue="1" operator="lessThan">
      <formula>0</formula>
    </cfRule>
  </conditionalFormatting>
  <conditionalFormatting sqref="F182">
    <cfRule type="cellIs" dxfId="2" priority="1186" stopIfTrue="1" operator="lessThan">
      <formula>0</formula>
    </cfRule>
  </conditionalFormatting>
  <conditionalFormatting sqref="F183">
    <cfRule type="cellIs" dxfId="2" priority="1185" stopIfTrue="1" operator="lessThan">
      <formula>0</formula>
    </cfRule>
  </conditionalFormatting>
  <conditionalFormatting sqref="F184">
    <cfRule type="cellIs" dxfId="2" priority="1184" stopIfTrue="1" operator="lessThan">
      <formula>0</formula>
    </cfRule>
  </conditionalFormatting>
  <conditionalFormatting sqref="F185">
    <cfRule type="cellIs" dxfId="2" priority="1183" stopIfTrue="1" operator="lessThan">
      <formula>0</formula>
    </cfRule>
  </conditionalFormatting>
  <conditionalFormatting sqref="F186">
    <cfRule type="cellIs" dxfId="2" priority="1182" stopIfTrue="1" operator="lessThan">
      <formula>0</formula>
    </cfRule>
  </conditionalFormatting>
  <conditionalFormatting sqref="F187">
    <cfRule type="cellIs" dxfId="2" priority="1181" stopIfTrue="1" operator="lessThan">
      <formula>0</formula>
    </cfRule>
  </conditionalFormatting>
  <conditionalFormatting sqref="F188">
    <cfRule type="cellIs" dxfId="2" priority="1180" stopIfTrue="1" operator="lessThan">
      <formula>0</formula>
    </cfRule>
  </conditionalFormatting>
  <conditionalFormatting sqref="F189">
    <cfRule type="cellIs" dxfId="2" priority="1179" stopIfTrue="1" operator="lessThan">
      <formula>0</formula>
    </cfRule>
  </conditionalFormatting>
  <conditionalFormatting sqref="F190">
    <cfRule type="cellIs" dxfId="2" priority="1178" stopIfTrue="1" operator="lessThan">
      <formula>0</formula>
    </cfRule>
  </conditionalFormatting>
  <conditionalFormatting sqref="F191">
    <cfRule type="cellIs" dxfId="2" priority="1177" stopIfTrue="1" operator="lessThan">
      <formula>0</formula>
    </cfRule>
  </conditionalFormatting>
  <conditionalFormatting sqref="F192">
    <cfRule type="cellIs" dxfId="2" priority="1176" stopIfTrue="1" operator="lessThan">
      <formula>0</formula>
    </cfRule>
  </conditionalFormatting>
  <conditionalFormatting sqref="F193">
    <cfRule type="cellIs" dxfId="2" priority="1175" stopIfTrue="1" operator="lessThan">
      <formula>0</formula>
    </cfRule>
  </conditionalFormatting>
  <conditionalFormatting sqref="F194">
    <cfRule type="cellIs" dxfId="2" priority="1174" stopIfTrue="1" operator="lessThan">
      <formula>0</formula>
    </cfRule>
  </conditionalFormatting>
  <conditionalFormatting sqref="F195">
    <cfRule type="cellIs" dxfId="2" priority="1173" stopIfTrue="1" operator="lessThan">
      <formula>0</formula>
    </cfRule>
  </conditionalFormatting>
  <conditionalFormatting sqref="F196">
    <cfRule type="cellIs" dxfId="2" priority="1172" stopIfTrue="1" operator="lessThan">
      <formula>0</formula>
    </cfRule>
  </conditionalFormatting>
  <conditionalFormatting sqref="F197">
    <cfRule type="cellIs" dxfId="2" priority="1171" stopIfTrue="1" operator="lessThan">
      <formula>0</formula>
    </cfRule>
  </conditionalFormatting>
  <conditionalFormatting sqref="F198">
    <cfRule type="cellIs" dxfId="2" priority="1170" stopIfTrue="1" operator="lessThan">
      <formula>0</formula>
    </cfRule>
  </conditionalFormatting>
  <conditionalFormatting sqref="F199">
    <cfRule type="cellIs" dxfId="2" priority="1169" stopIfTrue="1" operator="lessThan">
      <formula>0</formula>
    </cfRule>
  </conditionalFormatting>
  <conditionalFormatting sqref="F200">
    <cfRule type="cellIs" dxfId="2" priority="1168" stopIfTrue="1" operator="lessThan">
      <formula>0</formula>
    </cfRule>
  </conditionalFormatting>
  <conditionalFormatting sqref="F201">
    <cfRule type="cellIs" dxfId="2" priority="1167" stopIfTrue="1" operator="lessThan">
      <formula>0</formula>
    </cfRule>
  </conditionalFormatting>
  <conditionalFormatting sqref="F202">
    <cfRule type="cellIs" dxfId="2" priority="1166" stopIfTrue="1" operator="lessThan">
      <formula>0</formula>
    </cfRule>
  </conditionalFormatting>
  <conditionalFormatting sqref="F203">
    <cfRule type="cellIs" dxfId="2" priority="1165" stopIfTrue="1" operator="lessThan">
      <formula>0</formula>
    </cfRule>
  </conditionalFormatting>
  <conditionalFormatting sqref="F204">
    <cfRule type="cellIs" dxfId="2" priority="1164" stopIfTrue="1" operator="lessThan">
      <formula>0</formula>
    </cfRule>
  </conditionalFormatting>
  <conditionalFormatting sqref="F205">
    <cfRule type="cellIs" dxfId="2" priority="1163" stopIfTrue="1" operator="lessThan">
      <formula>0</formula>
    </cfRule>
  </conditionalFormatting>
  <conditionalFormatting sqref="F206">
    <cfRule type="cellIs" dxfId="2" priority="1162" stopIfTrue="1" operator="lessThan">
      <formula>0</formula>
    </cfRule>
  </conditionalFormatting>
  <conditionalFormatting sqref="F207">
    <cfRule type="cellIs" dxfId="2" priority="1161" stopIfTrue="1" operator="lessThan">
      <formula>0</formula>
    </cfRule>
  </conditionalFormatting>
  <conditionalFormatting sqref="F208">
    <cfRule type="cellIs" dxfId="2" priority="1160" stopIfTrue="1" operator="lessThan">
      <formula>0</formula>
    </cfRule>
  </conditionalFormatting>
  <conditionalFormatting sqref="F209">
    <cfRule type="cellIs" dxfId="2" priority="1159" stopIfTrue="1" operator="lessThan">
      <formula>0</formula>
    </cfRule>
  </conditionalFormatting>
  <conditionalFormatting sqref="F210">
    <cfRule type="cellIs" dxfId="2" priority="1158" stopIfTrue="1" operator="lessThan">
      <formula>0</formula>
    </cfRule>
  </conditionalFormatting>
  <conditionalFormatting sqref="F211">
    <cfRule type="cellIs" dxfId="2" priority="1157" stopIfTrue="1" operator="lessThan">
      <formula>0</formula>
    </cfRule>
  </conditionalFormatting>
  <conditionalFormatting sqref="F212">
    <cfRule type="cellIs" dxfId="2" priority="1156" stopIfTrue="1" operator="lessThan">
      <formula>0</formula>
    </cfRule>
  </conditionalFormatting>
  <conditionalFormatting sqref="F213">
    <cfRule type="cellIs" dxfId="2" priority="1155" stopIfTrue="1" operator="lessThan">
      <formula>0</formula>
    </cfRule>
  </conditionalFormatting>
  <conditionalFormatting sqref="F214">
    <cfRule type="cellIs" dxfId="2" priority="1154" stopIfTrue="1" operator="lessThan">
      <formula>0</formula>
    </cfRule>
  </conditionalFormatting>
  <conditionalFormatting sqref="F215">
    <cfRule type="cellIs" dxfId="2" priority="1153" stopIfTrue="1" operator="lessThan">
      <formula>0</formula>
    </cfRule>
  </conditionalFormatting>
  <conditionalFormatting sqref="F216">
    <cfRule type="cellIs" dxfId="2" priority="1152" stopIfTrue="1" operator="lessThan">
      <formula>0</formula>
    </cfRule>
  </conditionalFormatting>
  <conditionalFormatting sqref="F217">
    <cfRule type="cellIs" dxfId="2" priority="1151" stopIfTrue="1" operator="lessThan">
      <formula>0</formula>
    </cfRule>
  </conditionalFormatting>
  <conditionalFormatting sqref="F218">
    <cfRule type="cellIs" dxfId="2" priority="1150" stopIfTrue="1" operator="lessThan">
      <formula>0</formula>
    </cfRule>
  </conditionalFormatting>
  <conditionalFormatting sqref="F219">
    <cfRule type="cellIs" dxfId="2" priority="1149" stopIfTrue="1" operator="lessThan">
      <formula>0</formula>
    </cfRule>
  </conditionalFormatting>
  <conditionalFormatting sqref="F220">
    <cfRule type="cellIs" dxfId="2" priority="1148" stopIfTrue="1" operator="lessThan">
      <formula>0</formula>
    </cfRule>
  </conditionalFormatting>
  <conditionalFormatting sqref="F221">
    <cfRule type="cellIs" dxfId="2" priority="1147" stopIfTrue="1" operator="lessThan">
      <formula>0</formula>
    </cfRule>
  </conditionalFormatting>
  <conditionalFormatting sqref="F222">
    <cfRule type="cellIs" dxfId="2" priority="1146" stopIfTrue="1" operator="lessThan">
      <formula>0</formula>
    </cfRule>
  </conditionalFormatting>
  <conditionalFormatting sqref="F223">
    <cfRule type="cellIs" dxfId="2" priority="1145" stopIfTrue="1" operator="lessThan">
      <formula>0</formula>
    </cfRule>
  </conditionalFormatting>
  <conditionalFormatting sqref="F224">
    <cfRule type="cellIs" dxfId="2" priority="1144" stopIfTrue="1" operator="lessThan">
      <formula>0</formula>
    </cfRule>
  </conditionalFormatting>
  <conditionalFormatting sqref="F225">
    <cfRule type="cellIs" dxfId="2" priority="1143" stopIfTrue="1" operator="lessThan">
      <formula>0</formula>
    </cfRule>
  </conditionalFormatting>
  <conditionalFormatting sqref="F226">
    <cfRule type="cellIs" dxfId="2" priority="1142" stopIfTrue="1" operator="lessThan">
      <formula>0</formula>
    </cfRule>
  </conditionalFormatting>
  <conditionalFormatting sqref="F227">
    <cfRule type="cellIs" dxfId="2" priority="1141" stopIfTrue="1" operator="lessThan">
      <formula>0</formula>
    </cfRule>
  </conditionalFormatting>
  <conditionalFormatting sqref="F228">
    <cfRule type="cellIs" dxfId="2" priority="1140" stopIfTrue="1" operator="lessThan">
      <formula>0</formula>
    </cfRule>
  </conditionalFormatting>
  <conditionalFormatting sqref="F229">
    <cfRule type="cellIs" dxfId="2" priority="1139" stopIfTrue="1" operator="lessThan">
      <formula>0</formula>
    </cfRule>
  </conditionalFormatting>
  <conditionalFormatting sqref="F230">
    <cfRule type="cellIs" dxfId="2" priority="1138" stopIfTrue="1" operator="lessThan">
      <formula>0</formula>
    </cfRule>
  </conditionalFormatting>
  <conditionalFormatting sqref="F231">
    <cfRule type="cellIs" dxfId="2" priority="1137" stopIfTrue="1" operator="lessThan">
      <formula>0</formula>
    </cfRule>
  </conditionalFormatting>
  <conditionalFormatting sqref="F232">
    <cfRule type="cellIs" dxfId="2" priority="1136" stopIfTrue="1" operator="lessThan">
      <formula>0</formula>
    </cfRule>
  </conditionalFormatting>
  <conditionalFormatting sqref="F233">
    <cfRule type="cellIs" dxfId="2" priority="1135" stopIfTrue="1" operator="lessThan">
      <formula>0</formula>
    </cfRule>
  </conditionalFormatting>
  <conditionalFormatting sqref="F234">
    <cfRule type="cellIs" dxfId="2" priority="1134" stopIfTrue="1" operator="lessThan">
      <formula>0</formula>
    </cfRule>
  </conditionalFormatting>
  <conditionalFormatting sqref="F235">
    <cfRule type="cellIs" dxfId="2" priority="1133" stopIfTrue="1" operator="lessThan">
      <formula>0</formula>
    </cfRule>
  </conditionalFormatting>
  <conditionalFormatting sqref="F236">
    <cfRule type="cellIs" dxfId="2" priority="1132" stopIfTrue="1" operator="lessThan">
      <formula>0</formula>
    </cfRule>
  </conditionalFormatting>
  <conditionalFormatting sqref="F237">
    <cfRule type="cellIs" dxfId="2" priority="1131" stopIfTrue="1" operator="lessThan">
      <formula>0</formula>
    </cfRule>
  </conditionalFormatting>
  <conditionalFormatting sqref="F238">
    <cfRule type="cellIs" dxfId="2" priority="1130" stopIfTrue="1" operator="lessThan">
      <formula>0</formula>
    </cfRule>
  </conditionalFormatting>
  <conditionalFormatting sqref="F239">
    <cfRule type="cellIs" dxfId="2" priority="1129" stopIfTrue="1" operator="lessThan">
      <formula>0</formula>
    </cfRule>
  </conditionalFormatting>
  <conditionalFormatting sqref="F240">
    <cfRule type="cellIs" dxfId="2" priority="1128" stopIfTrue="1" operator="lessThan">
      <formula>0</formula>
    </cfRule>
  </conditionalFormatting>
  <conditionalFormatting sqref="F241">
    <cfRule type="cellIs" dxfId="2" priority="1127" stopIfTrue="1" operator="lessThan">
      <formula>0</formula>
    </cfRule>
  </conditionalFormatting>
  <conditionalFormatting sqref="F242">
    <cfRule type="cellIs" dxfId="2" priority="1126" stopIfTrue="1" operator="lessThan">
      <formula>0</formula>
    </cfRule>
  </conditionalFormatting>
  <conditionalFormatting sqref="F243">
    <cfRule type="cellIs" dxfId="2" priority="1125" stopIfTrue="1" operator="lessThan">
      <formula>0</formula>
    </cfRule>
  </conditionalFormatting>
  <conditionalFormatting sqref="F244">
    <cfRule type="cellIs" dxfId="2" priority="1124" stopIfTrue="1" operator="lessThan">
      <formula>0</formula>
    </cfRule>
  </conditionalFormatting>
  <conditionalFormatting sqref="F245">
    <cfRule type="cellIs" dxfId="2" priority="1123" stopIfTrue="1" operator="lessThan">
      <formula>0</formula>
    </cfRule>
  </conditionalFormatting>
  <conditionalFormatting sqref="F246">
    <cfRule type="cellIs" dxfId="2" priority="1122" stopIfTrue="1" operator="lessThan">
      <formula>0</formula>
    </cfRule>
  </conditionalFormatting>
  <conditionalFormatting sqref="F247">
    <cfRule type="cellIs" dxfId="2" priority="1121" stopIfTrue="1" operator="lessThan">
      <formula>0</formula>
    </cfRule>
  </conditionalFormatting>
  <conditionalFormatting sqref="F248">
    <cfRule type="cellIs" dxfId="2" priority="1120" stopIfTrue="1" operator="lessThan">
      <formula>0</formula>
    </cfRule>
  </conditionalFormatting>
  <conditionalFormatting sqref="F249">
    <cfRule type="cellIs" dxfId="2" priority="1119" stopIfTrue="1" operator="lessThan">
      <formula>0</formula>
    </cfRule>
  </conditionalFormatting>
  <conditionalFormatting sqref="F250">
    <cfRule type="cellIs" dxfId="2" priority="1118" stopIfTrue="1" operator="lessThan">
      <formula>0</formula>
    </cfRule>
  </conditionalFormatting>
  <conditionalFormatting sqref="F251">
    <cfRule type="cellIs" dxfId="2" priority="1117" stopIfTrue="1" operator="lessThan">
      <formula>0</formula>
    </cfRule>
  </conditionalFormatting>
  <conditionalFormatting sqref="F252">
    <cfRule type="cellIs" dxfId="2" priority="1116" stopIfTrue="1" operator="lessThan">
      <formula>0</formula>
    </cfRule>
  </conditionalFormatting>
  <conditionalFormatting sqref="F253">
    <cfRule type="cellIs" dxfId="2" priority="1115" stopIfTrue="1" operator="lessThan">
      <formula>0</formula>
    </cfRule>
  </conditionalFormatting>
  <conditionalFormatting sqref="F254">
    <cfRule type="cellIs" dxfId="2" priority="1114" stopIfTrue="1" operator="lessThan">
      <formula>0</formula>
    </cfRule>
  </conditionalFormatting>
  <conditionalFormatting sqref="F255">
    <cfRule type="cellIs" dxfId="2" priority="1113" stopIfTrue="1" operator="lessThan">
      <formula>0</formula>
    </cfRule>
  </conditionalFormatting>
  <conditionalFormatting sqref="F256">
    <cfRule type="cellIs" dxfId="2" priority="1112" stopIfTrue="1" operator="lessThan">
      <formula>0</formula>
    </cfRule>
  </conditionalFormatting>
  <conditionalFormatting sqref="F257">
    <cfRule type="cellIs" dxfId="2" priority="1111" stopIfTrue="1" operator="lessThan">
      <formula>0</formula>
    </cfRule>
  </conditionalFormatting>
  <conditionalFormatting sqref="F258">
    <cfRule type="cellIs" dxfId="2" priority="1110" stopIfTrue="1" operator="lessThan">
      <formula>0</formula>
    </cfRule>
  </conditionalFormatting>
  <conditionalFormatting sqref="F259">
    <cfRule type="cellIs" dxfId="2" priority="1109" stopIfTrue="1" operator="lessThan">
      <formula>0</formula>
    </cfRule>
  </conditionalFormatting>
  <conditionalFormatting sqref="F260">
    <cfRule type="cellIs" dxfId="2" priority="1108" stopIfTrue="1" operator="lessThan">
      <formula>0</formula>
    </cfRule>
  </conditionalFormatting>
  <conditionalFormatting sqref="F261">
    <cfRule type="cellIs" dxfId="2" priority="1107" stopIfTrue="1" operator="lessThan">
      <formula>0</formula>
    </cfRule>
  </conditionalFormatting>
  <conditionalFormatting sqref="F262">
    <cfRule type="cellIs" dxfId="2" priority="1106" stopIfTrue="1" operator="lessThan">
      <formula>0</formula>
    </cfRule>
  </conditionalFormatting>
  <conditionalFormatting sqref="F263">
    <cfRule type="cellIs" dxfId="2" priority="1105" stopIfTrue="1" operator="lessThan">
      <formula>0</formula>
    </cfRule>
  </conditionalFormatting>
  <conditionalFormatting sqref="F264">
    <cfRule type="cellIs" dxfId="2" priority="1104" stopIfTrue="1" operator="lessThan">
      <formula>0</formula>
    </cfRule>
  </conditionalFormatting>
  <conditionalFormatting sqref="F265">
    <cfRule type="cellIs" dxfId="2" priority="1103" stopIfTrue="1" operator="lessThan">
      <formula>0</formula>
    </cfRule>
  </conditionalFormatting>
  <conditionalFormatting sqref="F266">
    <cfRule type="cellIs" dxfId="2" priority="1102" stopIfTrue="1" operator="lessThan">
      <formula>0</formula>
    </cfRule>
  </conditionalFormatting>
  <conditionalFormatting sqref="F267">
    <cfRule type="cellIs" dxfId="2" priority="1101" stopIfTrue="1" operator="lessThan">
      <formula>0</formula>
    </cfRule>
  </conditionalFormatting>
  <conditionalFormatting sqref="F268">
    <cfRule type="cellIs" dxfId="2" priority="1100" stopIfTrue="1" operator="lessThan">
      <formula>0</formula>
    </cfRule>
  </conditionalFormatting>
  <conditionalFormatting sqref="F269">
    <cfRule type="cellIs" dxfId="2" priority="1099" stopIfTrue="1" operator="lessThan">
      <formula>0</formula>
    </cfRule>
  </conditionalFormatting>
  <conditionalFormatting sqref="F270">
    <cfRule type="cellIs" dxfId="2" priority="1098" stopIfTrue="1" operator="lessThan">
      <formula>0</formula>
    </cfRule>
  </conditionalFormatting>
  <conditionalFormatting sqref="F271">
    <cfRule type="cellIs" dxfId="2" priority="1097" stopIfTrue="1" operator="lessThan">
      <formula>0</formula>
    </cfRule>
  </conditionalFormatting>
  <conditionalFormatting sqref="F272">
    <cfRule type="cellIs" dxfId="2" priority="1096" stopIfTrue="1" operator="lessThan">
      <formula>0</formula>
    </cfRule>
  </conditionalFormatting>
  <conditionalFormatting sqref="F273">
    <cfRule type="cellIs" dxfId="2" priority="1095" stopIfTrue="1" operator="lessThan">
      <formula>0</formula>
    </cfRule>
  </conditionalFormatting>
  <conditionalFormatting sqref="F274">
    <cfRule type="cellIs" dxfId="2" priority="1094" stopIfTrue="1" operator="lessThan">
      <formula>0</formula>
    </cfRule>
  </conditionalFormatting>
  <conditionalFormatting sqref="F275">
    <cfRule type="cellIs" dxfId="2" priority="1093" stopIfTrue="1" operator="lessThan">
      <formula>0</formula>
    </cfRule>
  </conditionalFormatting>
  <conditionalFormatting sqref="F276">
    <cfRule type="cellIs" dxfId="2" priority="1092" stopIfTrue="1" operator="lessThan">
      <formula>0</formula>
    </cfRule>
  </conditionalFormatting>
  <conditionalFormatting sqref="F277">
    <cfRule type="cellIs" dxfId="2" priority="1091" stopIfTrue="1" operator="lessThan">
      <formula>0</formula>
    </cfRule>
  </conditionalFormatting>
  <conditionalFormatting sqref="F278">
    <cfRule type="cellIs" dxfId="2" priority="1090" stopIfTrue="1" operator="lessThan">
      <formula>0</formula>
    </cfRule>
  </conditionalFormatting>
  <conditionalFormatting sqref="F279">
    <cfRule type="cellIs" dxfId="2" priority="1089" stopIfTrue="1" operator="lessThan">
      <formula>0</formula>
    </cfRule>
  </conditionalFormatting>
  <conditionalFormatting sqref="F280">
    <cfRule type="cellIs" dxfId="2" priority="1088" stopIfTrue="1" operator="lessThan">
      <formula>0</formula>
    </cfRule>
  </conditionalFormatting>
  <conditionalFormatting sqref="F281">
    <cfRule type="cellIs" dxfId="2" priority="1087" stopIfTrue="1" operator="lessThan">
      <formula>0</formula>
    </cfRule>
  </conditionalFormatting>
  <conditionalFormatting sqref="F282">
    <cfRule type="cellIs" dxfId="2" priority="1086" stopIfTrue="1" operator="lessThan">
      <formula>0</formula>
    </cfRule>
  </conditionalFormatting>
  <conditionalFormatting sqref="F283">
    <cfRule type="cellIs" dxfId="2" priority="1085" stopIfTrue="1" operator="lessThan">
      <formula>0</formula>
    </cfRule>
  </conditionalFormatting>
  <conditionalFormatting sqref="F284">
    <cfRule type="cellIs" dxfId="2" priority="1084" stopIfTrue="1" operator="lessThan">
      <formula>0</formula>
    </cfRule>
  </conditionalFormatting>
  <conditionalFormatting sqref="F285">
    <cfRule type="cellIs" dxfId="2" priority="1083" stopIfTrue="1" operator="lessThan">
      <formula>0</formula>
    </cfRule>
  </conditionalFormatting>
  <conditionalFormatting sqref="F286">
    <cfRule type="cellIs" dxfId="2" priority="1082" stopIfTrue="1" operator="lessThan">
      <formula>0</formula>
    </cfRule>
  </conditionalFormatting>
  <conditionalFormatting sqref="F287">
    <cfRule type="cellIs" dxfId="2" priority="1081" stopIfTrue="1" operator="lessThan">
      <formula>0</formula>
    </cfRule>
  </conditionalFormatting>
  <conditionalFormatting sqref="F288">
    <cfRule type="cellIs" dxfId="2" priority="1080" stopIfTrue="1" operator="lessThan">
      <formula>0</formula>
    </cfRule>
  </conditionalFormatting>
  <conditionalFormatting sqref="F289">
    <cfRule type="cellIs" dxfId="2" priority="1079" stopIfTrue="1" operator="lessThan">
      <formula>0</formula>
    </cfRule>
  </conditionalFormatting>
  <conditionalFormatting sqref="F290">
    <cfRule type="cellIs" dxfId="2" priority="1078" stopIfTrue="1" operator="lessThan">
      <formula>0</formula>
    </cfRule>
  </conditionalFormatting>
  <conditionalFormatting sqref="F291">
    <cfRule type="cellIs" dxfId="2" priority="1077" stopIfTrue="1" operator="lessThan">
      <formula>0</formula>
    </cfRule>
  </conditionalFormatting>
  <conditionalFormatting sqref="F292">
    <cfRule type="cellIs" dxfId="2" priority="1076" stopIfTrue="1" operator="lessThan">
      <formula>0</formula>
    </cfRule>
  </conditionalFormatting>
  <conditionalFormatting sqref="F293">
    <cfRule type="cellIs" dxfId="2" priority="1075" stopIfTrue="1" operator="lessThan">
      <formula>0</formula>
    </cfRule>
  </conditionalFormatting>
  <conditionalFormatting sqref="F294">
    <cfRule type="cellIs" dxfId="2" priority="1074" stopIfTrue="1" operator="lessThan">
      <formula>0</formula>
    </cfRule>
  </conditionalFormatting>
  <conditionalFormatting sqref="F295">
    <cfRule type="cellIs" dxfId="2" priority="1073" stopIfTrue="1" operator="lessThan">
      <formula>0</formula>
    </cfRule>
  </conditionalFormatting>
  <conditionalFormatting sqref="F296">
    <cfRule type="cellIs" dxfId="2" priority="1072" stopIfTrue="1" operator="lessThan">
      <formula>0</formula>
    </cfRule>
  </conditionalFormatting>
  <conditionalFormatting sqref="F297">
    <cfRule type="cellIs" dxfId="2" priority="1071" stopIfTrue="1" operator="lessThan">
      <formula>0</formula>
    </cfRule>
  </conditionalFormatting>
  <conditionalFormatting sqref="F298">
    <cfRule type="cellIs" dxfId="2" priority="1070" stopIfTrue="1" operator="lessThan">
      <formula>0</formula>
    </cfRule>
  </conditionalFormatting>
  <conditionalFormatting sqref="F299">
    <cfRule type="cellIs" dxfId="2" priority="1069" stopIfTrue="1" operator="lessThan">
      <formula>0</formula>
    </cfRule>
  </conditionalFormatting>
  <conditionalFormatting sqref="F300">
    <cfRule type="cellIs" dxfId="2" priority="1068" stopIfTrue="1" operator="lessThan">
      <formula>0</formula>
    </cfRule>
  </conditionalFormatting>
  <conditionalFormatting sqref="F301">
    <cfRule type="cellIs" dxfId="2" priority="1067" stopIfTrue="1" operator="lessThan">
      <formula>0</formula>
    </cfRule>
  </conditionalFormatting>
  <conditionalFormatting sqref="F302">
    <cfRule type="cellIs" dxfId="2" priority="1066" stopIfTrue="1" operator="lessThan">
      <formula>0</formula>
    </cfRule>
  </conditionalFormatting>
  <conditionalFormatting sqref="F303">
    <cfRule type="cellIs" dxfId="2" priority="1065" stopIfTrue="1" operator="lessThan">
      <formula>0</formula>
    </cfRule>
  </conditionalFormatting>
  <conditionalFormatting sqref="F304">
    <cfRule type="cellIs" dxfId="2" priority="1064" stopIfTrue="1" operator="lessThan">
      <formula>0</formula>
    </cfRule>
  </conditionalFormatting>
  <conditionalFormatting sqref="F305">
    <cfRule type="cellIs" dxfId="2" priority="1063" stopIfTrue="1" operator="lessThan">
      <formula>0</formula>
    </cfRule>
  </conditionalFormatting>
  <conditionalFormatting sqref="F306">
    <cfRule type="cellIs" dxfId="2" priority="1062" stopIfTrue="1" operator="lessThan">
      <formula>0</formula>
    </cfRule>
  </conditionalFormatting>
  <conditionalFormatting sqref="F307">
    <cfRule type="cellIs" dxfId="2" priority="1061" stopIfTrue="1" operator="lessThan">
      <formula>0</formula>
    </cfRule>
  </conditionalFormatting>
  <conditionalFormatting sqref="F308">
    <cfRule type="cellIs" dxfId="2" priority="1060" stopIfTrue="1" operator="lessThan">
      <formula>0</formula>
    </cfRule>
  </conditionalFormatting>
  <conditionalFormatting sqref="F309">
    <cfRule type="cellIs" dxfId="2" priority="1059" stopIfTrue="1" operator="lessThan">
      <formula>0</formula>
    </cfRule>
  </conditionalFormatting>
  <conditionalFormatting sqref="F310">
    <cfRule type="cellIs" dxfId="2" priority="1058" stopIfTrue="1" operator="lessThan">
      <formula>0</formula>
    </cfRule>
  </conditionalFormatting>
  <conditionalFormatting sqref="F311">
    <cfRule type="cellIs" dxfId="2" priority="1057" stopIfTrue="1" operator="lessThan">
      <formula>0</formula>
    </cfRule>
  </conditionalFormatting>
  <conditionalFormatting sqref="F312">
    <cfRule type="cellIs" dxfId="2" priority="1056" stopIfTrue="1" operator="lessThan">
      <formula>0</formula>
    </cfRule>
  </conditionalFormatting>
  <conditionalFormatting sqref="F313">
    <cfRule type="cellIs" dxfId="2" priority="1055" stopIfTrue="1" operator="lessThan">
      <formula>0</formula>
    </cfRule>
  </conditionalFormatting>
  <conditionalFormatting sqref="F314">
    <cfRule type="cellIs" dxfId="2" priority="1054" stopIfTrue="1" operator="lessThan">
      <formula>0</formula>
    </cfRule>
  </conditionalFormatting>
  <conditionalFormatting sqref="F315">
    <cfRule type="cellIs" dxfId="2" priority="1053" stopIfTrue="1" operator="lessThan">
      <formula>0</formula>
    </cfRule>
  </conditionalFormatting>
  <conditionalFormatting sqref="F316">
    <cfRule type="cellIs" dxfId="2" priority="1052" stopIfTrue="1" operator="lessThan">
      <formula>0</formula>
    </cfRule>
  </conditionalFormatting>
  <conditionalFormatting sqref="F317">
    <cfRule type="cellIs" dxfId="2" priority="1051" stopIfTrue="1" operator="lessThan">
      <formula>0</formula>
    </cfRule>
  </conditionalFormatting>
  <conditionalFormatting sqref="F318">
    <cfRule type="cellIs" dxfId="2" priority="1050" stopIfTrue="1" operator="lessThan">
      <formula>0</formula>
    </cfRule>
  </conditionalFormatting>
  <conditionalFormatting sqref="F319">
    <cfRule type="cellIs" dxfId="2" priority="1049" stopIfTrue="1" operator="lessThan">
      <formula>0</formula>
    </cfRule>
  </conditionalFormatting>
  <conditionalFormatting sqref="F320">
    <cfRule type="cellIs" dxfId="2" priority="1048" stopIfTrue="1" operator="lessThan">
      <formula>0</formula>
    </cfRule>
  </conditionalFormatting>
  <conditionalFormatting sqref="F321">
    <cfRule type="cellIs" dxfId="2" priority="1047" stopIfTrue="1" operator="lessThan">
      <formula>0</formula>
    </cfRule>
  </conditionalFormatting>
  <conditionalFormatting sqref="F322">
    <cfRule type="cellIs" dxfId="2" priority="1046" stopIfTrue="1" operator="lessThan">
      <formula>0</formula>
    </cfRule>
  </conditionalFormatting>
  <conditionalFormatting sqref="F323">
    <cfRule type="cellIs" dxfId="2" priority="1045" stopIfTrue="1" operator="lessThan">
      <formula>0</formula>
    </cfRule>
  </conditionalFormatting>
  <conditionalFormatting sqref="F324">
    <cfRule type="cellIs" dxfId="2" priority="1044" stopIfTrue="1" operator="lessThan">
      <formula>0</formula>
    </cfRule>
  </conditionalFormatting>
  <conditionalFormatting sqref="F325">
    <cfRule type="cellIs" dxfId="2" priority="1043" stopIfTrue="1" operator="lessThan">
      <formula>0</formula>
    </cfRule>
  </conditionalFormatting>
  <conditionalFormatting sqref="F326">
    <cfRule type="cellIs" dxfId="2" priority="1042" stopIfTrue="1" operator="lessThan">
      <formula>0</formula>
    </cfRule>
  </conditionalFormatting>
  <conditionalFormatting sqref="F327">
    <cfRule type="cellIs" dxfId="2" priority="1041" stopIfTrue="1" operator="lessThan">
      <formula>0</formula>
    </cfRule>
  </conditionalFormatting>
  <conditionalFormatting sqref="F328">
    <cfRule type="cellIs" dxfId="2" priority="1040" stopIfTrue="1" operator="lessThan">
      <formula>0</formula>
    </cfRule>
  </conditionalFormatting>
  <conditionalFormatting sqref="F329">
    <cfRule type="cellIs" dxfId="2" priority="1039" stopIfTrue="1" operator="lessThan">
      <formula>0</formula>
    </cfRule>
  </conditionalFormatting>
  <conditionalFormatting sqref="F330">
    <cfRule type="cellIs" dxfId="2" priority="1038" stopIfTrue="1" operator="lessThan">
      <formula>0</formula>
    </cfRule>
  </conditionalFormatting>
  <conditionalFormatting sqref="F331">
    <cfRule type="cellIs" dxfId="2" priority="1037" stopIfTrue="1" operator="lessThan">
      <formula>0</formula>
    </cfRule>
  </conditionalFormatting>
  <conditionalFormatting sqref="F332">
    <cfRule type="cellIs" dxfId="2" priority="1036" stopIfTrue="1" operator="lessThan">
      <formula>0</formula>
    </cfRule>
  </conditionalFormatting>
  <conditionalFormatting sqref="F333">
    <cfRule type="cellIs" dxfId="2" priority="1035" stopIfTrue="1" operator="lessThan">
      <formula>0</formula>
    </cfRule>
  </conditionalFormatting>
  <conditionalFormatting sqref="F334">
    <cfRule type="cellIs" dxfId="2" priority="1034" stopIfTrue="1" operator="lessThan">
      <formula>0</formula>
    </cfRule>
  </conditionalFormatting>
  <conditionalFormatting sqref="F335">
    <cfRule type="cellIs" dxfId="2" priority="1033" stopIfTrue="1" operator="lessThan">
      <formula>0</formula>
    </cfRule>
  </conditionalFormatting>
  <conditionalFormatting sqref="F336">
    <cfRule type="cellIs" dxfId="2" priority="1032" stopIfTrue="1" operator="lessThan">
      <formula>0</formula>
    </cfRule>
  </conditionalFormatting>
  <conditionalFormatting sqref="F337">
    <cfRule type="cellIs" dxfId="2" priority="1031" stopIfTrue="1" operator="lessThan">
      <formula>0</formula>
    </cfRule>
  </conditionalFormatting>
  <conditionalFormatting sqref="F338">
    <cfRule type="cellIs" dxfId="2" priority="1030" stopIfTrue="1" operator="lessThan">
      <formula>0</formula>
    </cfRule>
  </conditionalFormatting>
  <conditionalFormatting sqref="F339">
    <cfRule type="cellIs" dxfId="2" priority="1029" stopIfTrue="1" operator="lessThan">
      <formula>0</formula>
    </cfRule>
  </conditionalFormatting>
  <conditionalFormatting sqref="F340">
    <cfRule type="cellIs" dxfId="2" priority="1028" stopIfTrue="1" operator="lessThan">
      <formula>0</formula>
    </cfRule>
  </conditionalFormatting>
  <conditionalFormatting sqref="F341">
    <cfRule type="cellIs" dxfId="2" priority="1027" stopIfTrue="1" operator="lessThan">
      <formula>0</formula>
    </cfRule>
  </conditionalFormatting>
  <conditionalFormatting sqref="F342">
    <cfRule type="cellIs" dxfId="2" priority="1026" stopIfTrue="1" operator="lessThan">
      <formula>0</formula>
    </cfRule>
  </conditionalFormatting>
  <conditionalFormatting sqref="F343">
    <cfRule type="cellIs" dxfId="2" priority="1025" stopIfTrue="1" operator="lessThan">
      <formula>0</formula>
    </cfRule>
  </conditionalFormatting>
  <conditionalFormatting sqref="F344">
    <cfRule type="cellIs" dxfId="2" priority="1024" stopIfTrue="1" operator="lessThan">
      <formula>0</formula>
    </cfRule>
  </conditionalFormatting>
  <conditionalFormatting sqref="F345">
    <cfRule type="cellIs" dxfId="2" priority="1023" stopIfTrue="1" operator="lessThan">
      <formula>0</formula>
    </cfRule>
  </conditionalFormatting>
  <conditionalFormatting sqref="F346">
    <cfRule type="cellIs" dxfId="2" priority="1022" stopIfTrue="1" operator="lessThan">
      <formula>0</formula>
    </cfRule>
  </conditionalFormatting>
  <conditionalFormatting sqref="F347">
    <cfRule type="cellIs" dxfId="2" priority="1021" stopIfTrue="1" operator="lessThan">
      <formula>0</formula>
    </cfRule>
  </conditionalFormatting>
  <conditionalFormatting sqref="F348">
    <cfRule type="cellIs" dxfId="2" priority="1020" stopIfTrue="1" operator="lessThan">
      <formula>0</formula>
    </cfRule>
  </conditionalFormatting>
  <conditionalFormatting sqref="F349">
    <cfRule type="cellIs" dxfId="2" priority="1019" stopIfTrue="1" operator="lessThan">
      <formula>0</formula>
    </cfRule>
  </conditionalFormatting>
  <conditionalFormatting sqref="F350">
    <cfRule type="cellIs" dxfId="2" priority="1018" stopIfTrue="1" operator="lessThan">
      <formula>0</formula>
    </cfRule>
  </conditionalFormatting>
  <conditionalFormatting sqref="F351">
    <cfRule type="cellIs" dxfId="2" priority="1017" stopIfTrue="1" operator="lessThan">
      <formula>0</formula>
    </cfRule>
  </conditionalFormatting>
  <conditionalFormatting sqref="F352">
    <cfRule type="cellIs" dxfId="2" priority="1016" stopIfTrue="1" operator="lessThan">
      <formula>0</formula>
    </cfRule>
  </conditionalFormatting>
  <conditionalFormatting sqref="F353">
    <cfRule type="cellIs" dxfId="2" priority="1015" stopIfTrue="1" operator="lessThan">
      <formula>0</formula>
    </cfRule>
  </conditionalFormatting>
  <conditionalFormatting sqref="F354">
    <cfRule type="cellIs" dxfId="2" priority="1014" stopIfTrue="1" operator="lessThan">
      <formula>0</formula>
    </cfRule>
  </conditionalFormatting>
  <conditionalFormatting sqref="F355">
    <cfRule type="cellIs" dxfId="2" priority="1013" stopIfTrue="1" operator="lessThan">
      <formula>0</formula>
    </cfRule>
  </conditionalFormatting>
  <conditionalFormatting sqref="F356">
    <cfRule type="cellIs" dxfId="2" priority="1012" stopIfTrue="1" operator="lessThan">
      <formula>0</formula>
    </cfRule>
  </conditionalFormatting>
  <conditionalFormatting sqref="F357">
    <cfRule type="cellIs" dxfId="2" priority="1011" stopIfTrue="1" operator="lessThan">
      <formula>0</formula>
    </cfRule>
  </conditionalFormatting>
  <conditionalFormatting sqref="F358">
    <cfRule type="cellIs" dxfId="2" priority="1010" stopIfTrue="1" operator="lessThan">
      <formula>0</formula>
    </cfRule>
  </conditionalFormatting>
  <conditionalFormatting sqref="F359">
    <cfRule type="cellIs" dxfId="2" priority="1009" stopIfTrue="1" operator="lessThan">
      <formula>0</formula>
    </cfRule>
  </conditionalFormatting>
  <conditionalFormatting sqref="F360">
    <cfRule type="cellIs" dxfId="2" priority="1008" stopIfTrue="1" operator="lessThan">
      <formula>0</formula>
    </cfRule>
  </conditionalFormatting>
  <conditionalFormatting sqref="F361">
    <cfRule type="cellIs" dxfId="2" priority="1007" stopIfTrue="1" operator="lessThan">
      <formula>0</formula>
    </cfRule>
  </conditionalFormatting>
  <conditionalFormatting sqref="F362">
    <cfRule type="cellIs" dxfId="2" priority="1006" stopIfTrue="1" operator="lessThan">
      <formula>0</formula>
    </cfRule>
  </conditionalFormatting>
  <conditionalFormatting sqref="F363">
    <cfRule type="cellIs" dxfId="2" priority="1005" stopIfTrue="1" operator="lessThan">
      <formula>0</formula>
    </cfRule>
  </conditionalFormatting>
  <conditionalFormatting sqref="F364">
    <cfRule type="cellIs" dxfId="2" priority="1004" stopIfTrue="1" operator="lessThan">
      <formula>0</formula>
    </cfRule>
  </conditionalFormatting>
  <conditionalFormatting sqref="F365">
    <cfRule type="cellIs" dxfId="2" priority="1003" stopIfTrue="1" operator="lessThan">
      <formula>0</formula>
    </cfRule>
  </conditionalFormatting>
  <conditionalFormatting sqref="F366">
    <cfRule type="cellIs" dxfId="2" priority="1002" stopIfTrue="1" operator="lessThan">
      <formula>0</formula>
    </cfRule>
  </conditionalFormatting>
  <conditionalFormatting sqref="F367">
    <cfRule type="cellIs" dxfId="2" priority="1001" stopIfTrue="1" operator="lessThan">
      <formula>0</formula>
    </cfRule>
  </conditionalFormatting>
  <conditionalFormatting sqref="F368">
    <cfRule type="cellIs" dxfId="2" priority="1000" stopIfTrue="1" operator="lessThan">
      <formula>0</formula>
    </cfRule>
  </conditionalFormatting>
  <conditionalFormatting sqref="F369">
    <cfRule type="cellIs" dxfId="2" priority="999" stopIfTrue="1" operator="lessThan">
      <formula>0</formula>
    </cfRule>
  </conditionalFormatting>
  <conditionalFormatting sqref="F370">
    <cfRule type="cellIs" dxfId="2" priority="998" stopIfTrue="1" operator="lessThan">
      <formula>0</formula>
    </cfRule>
  </conditionalFormatting>
  <conditionalFormatting sqref="F371">
    <cfRule type="cellIs" dxfId="2" priority="997" stopIfTrue="1" operator="lessThan">
      <formula>0</formula>
    </cfRule>
  </conditionalFormatting>
  <conditionalFormatting sqref="F372">
    <cfRule type="cellIs" dxfId="2" priority="996" stopIfTrue="1" operator="lessThan">
      <formula>0</formula>
    </cfRule>
  </conditionalFormatting>
  <conditionalFormatting sqref="F373">
    <cfRule type="cellIs" dxfId="2" priority="995" stopIfTrue="1" operator="lessThan">
      <formula>0</formula>
    </cfRule>
  </conditionalFormatting>
  <conditionalFormatting sqref="F374">
    <cfRule type="cellIs" dxfId="2" priority="994" stopIfTrue="1" operator="lessThan">
      <formula>0</formula>
    </cfRule>
  </conditionalFormatting>
  <conditionalFormatting sqref="F375">
    <cfRule type="cellIs" dxfId="2" priority="993" stopIfTrue="1" operator="lessThan">
      <formula>0</formula>
    </cfRule>
  </conditionalFormatting>
  <conditionalFormatting sqref="F376">
    <cfRule type="cellIs" dxfId="2" priority="992" stopIfTrue="1" operator="lessThan">
      <formula>0</formula>
    </cfRule>
  </conditionalFormatting>
  <conditionalFormatting sqref="F377">
    <cfRule type="cellIs" dxfId="2" priority="991" stopIfTrue="1" operator="lessThan">
      <formula>0</formula>
    </cfRule>
  </conditionalFormatting>
  <conditionalFormatting sqref="F378">
    <cfRule type="cellIs" dxfId="2" priority="990" stopIfTrue="1" operator="lessThan">
      <formula>0</formula>
    </cfRule>
  </conditionalFormatting>
  <conditionalFormatting sqref="F379">
    <cfRule type="cellIs" dxfId="2" priority="989" stopIfTrue="1" operator="lessThan">
      <formula>0</formula>
    </cfRule>
  </conditionalFormatting>
  <conditionalFormatting sqref="F380">
    <cfRule type="cellIs" dxfId="2" priority="988" stopIfTrue="1" operator="lessThan">
      <formula>0</formula>
    </cfRule>
  </conditionalFormatting>
  <conditionalFormatting sqref="F381">
    <cfRule type="cellIs" dxfId="2" priority="987" stopIfTrue="1" operator="lessThan">
      <formula>0</formula>
    </cfRule>
  </conditionalFormatting>
  <conditionalFormatting sqref="F382">
    <cfRule type="cellIs" dxfId="2" priority="986" stopIfTrue="1" operator="lessThan">
      <formula>0</formula>
    </cfRule>
  </conditionalFormatting>
  <conditionalFormatting sqref="F383">
    <cfRule type="cellIs" dxfId="2" priority="985" stopIfTrue="1" operator="lessThan">
      <formula>0</formula>
    </cfRule>
  </conditionalFormatting>
  <conditionalFormatting sqref="F384">
    <cfRule type="cellIs" dxfId="2" priority="984" stopIfTrue="1" operator="lessThan">
      <formula>0</formula>
    </cfRule>
  </conditionalFormatting>
  <conditionalFormatting sqref="F385">
    <cfRule type="cellIs" dxfId="2" priority="983" stopIfTrue="1" operator="lessThan">
      <formula>0</formula>
    </cfRule>
  </conditionalFormatting>
  <conditionalFormatting sqref="F386">
    <cfRule type="cellIs" dxfId="2" priority="982" stopIfTrue="1" operator="lessThan">
      <formula>0</formula>
    </cfRule>
  </conditionalFormatting>
  <conditionalFormatting sqref="F387">
    <cfRule type="cellIs" dxfId="2" priority="981" stopIfTrue="1" operator="lessThan">
      <formula>0</formula>
    </cfRule>
  </conditionalFormatting>
  <conditionalFormatting sqref="F388">
    <cfRule type="cellIs" dxfId="2" priority="980" stopIfTrue="1" operator="lessThan">
      <formula>0</formula>
    </cfRule>
  </conditionalFormatting>
  <conditionalFormatting sqref="F389">
    <cfRule type="cellIs" dxfId="2" priority="979" stopIfTrue="1" operator="lessThan">
      <formula>0</formula>
    </cfRule>
  </conditionalFormatting>
  <conditionalFormatting sqref="F390">
    <cfRule type="cellIs" dxfId="2" priority="978" stopIfTrue="1" operator="lessThan">
      <formula>0</formula>
    </cfRule>
  </conditionalFormatting>
  <conditionalFormatting sqref="F391">
    <cfRule type="cellIs" dxfId="2" priority="977" stopIfTrue="1" operator="lessThan">
      <formula>0</formula>
    </cfRule>
  </conditionalFormatting>
  <conditionalFormatting sqref="F392">
    <cfRule type="cellIs" dxfId="2" priority="976" stopIfTrue="1" operator="lessThan">
      <formula>0</formula>
    </cfRule>
  </conditionalFormatting>
  <conditionalFormatting sqref="F393">
    <cfRule type="cellIs" dxfId="2" priority="975" stopIfTrue="1" operator="lessThan">
      <formula>0</formula>
    </cfRule>
  </conditionalFormatting>
  <conditionalFormatting sqref="F394">
    <cfRule type="cellIs" dxfId="2" priority="974" stopIfTrue="1" operator="lessThan">
      <formula>0</formula>
    </cfRule>
  </conditionalFormatting>
  <conditionalFormatting sqref="F395">
    <cfRule type="cellIs" dxfId="2" priority="973" stopIfTrue="1" operator="lessThan">
      <formula>0</formula>
    </cfRule>
  </conditionalFormatting>
  <conditionalFormatting sqref="F396">
    <cfRule type="cellIs" dxfId="2" priority="972" stopIfTrue="1" operator="lessThan">
      <formula>0</formula>
    </cfRule>
  </conditionalFormatting>
  <conditionalFormatting sqref="F397">
    <cfRule type="cellIs" dxfId="2" priority="971" stopIfTrue="1" operator="lessThan">
      <formula>0</formula>
    </cfRule>
  </conditionalFormatting>
  <conditionalFormatting sqref="F398">
    <cfRule type="cellIs" dxfId="2" priority="970" stopIfTrue="1" operator="lessThan">
      <formula>0</formula>
    </cfRule>
  </conditionalFormatting>
  <conditionalFormatting sqref="F399">
    <cfRule type="cellIs" dxfId="2" priority="969" stopIfTrue="1" operator="lessThan">
      <formula>0</formula>
    </cfRule>
  </conditionalFormatting>
  <conditionalFormatting sqref="F400">
    <cfRule type="cellIs" dxfId="2" priority="968" stopIfTrue="1" operator="lessThan">
      <formula>0</formula>
    </cfRule>
  </conditionalFormatting>
  <conditionalFormatting sqref="F401">
    <cfRule type="cellIs" dxfId="2" priority="967" stopIfTrue="1" operator="lessThan">
      <formula>0</formula>
    </cfRule>
  </conditionalFormatting>
  <conditionalFormatting sqref="F402">
    <cfRule type="cellIs" dxfId="2" priority="966" stopIfTrue="1" operator="lessThan">
      <formula>0</formula>
    </cfRule>
  </conditionalFormatting>
  <conditionalFormatting sqref="F403">
    <cfRule type="cellIs" dxfId="2" priority="965" stopIfTrue="1" operator="lessThan">
      <formula>0</formula>
    </cfRule>
  </conditionalFormatting>
  <conditionalFormatting sqref="F404">
    <cfRule type="cellIs" dxfId="2" priority="964" stopIfTrue="1" operator="lessThan">
      <formula>0</formula>
    </cfRule>
  </conditionalFormatting>
  <conditionalFormatting sqref="F405">
    <cfRule type="cellIs" dxfId="2" priority="963" stopIfTrue="1" operator="lessThan">
      <formula>0</formula>
    </cfRule>
  </conditionalFormatting>
  <conditionalFormatting sqref="F406">
    <cfRule type="cellIs" dxfId="2" priority="962" stopIfTrue="1" operator="lessThan">
      <formula>0</formula>
    </cfRule>
  </conditionalFormatting>
  <conditionalFormatting sqref="F407">
    <cfRule type="cellIs" dxfId="2" priority="961" stopIfTrue="1" operator="lessThan">
      <formula>0</formula>
    </cfRule>
  </conditionalFormatting>
  <conditionalFormatting sqref="F408">
    <cfRule type="cellIs" dxfId="2" priority="960" stopIfTrue="1" operator="lessThan">
      <formula>0</formula>
    </cfRule>
  </conditionalFormatting>
  <conditionalFormatting sqref="F409">
    <cfRule type="cellIs" dxfId="2" priority="959" stopIfTrue="1" operator="lessThan">
      <formula>0</formula>
    </cfRule>
  </conditionalFormatting>
  <conditionalFormatting sqref="F410">
    <cfRule type="cellIs" dxfId="2" priority="958" stopIfTrue="1" operator="lessThan">
      <formula>0</formula>
    </cfRule>
  </conditionalFormatting>
  <conditionalFormatting sqref="F411">
    <cfRule type="cellIs" dxfId="2" priority="957" stopIfTrue="1" operator="lessThan">
      <formula>0</formula>
    </cfRule>
  </conditionalFormatting>
  <conditionalFormatting sqref="F412">
    <cfRule type="cellIs" dxfId="2" priority="956" stopIfTrue="1" operator="lessThan">
      <formula>0</formula>
    </cfRule>
  </conditionalFormatting>
  <conditionalFormatting sqref="F413">
    <cfRule type="cellIs" dxfId="2" priority="955" stopIfTrue="1" operator="lessThan">
      <formula>0</formula>
    </cfRule>
  </conditionalFormatting>
  <conditionalFormatting sqref="F414">
    <cfRule type="cellIs" dxfId="2" priority="954" stopIfTrue="1" operator="lessThan">
      <formula>0</formula>
    </cfRule>
  </conditionalFormatting>
  <conditionalFormatting sqref="F415">
    <cfRule type="cellIs" dxfId="2" priority="953" stopIfTrue="1" operator="lessThan">
      <formula>0</formula>
    </cfRule>
  </conditionalFormatting>
  <conditionalFormatting sqref="F416">
    <cfRule type="cellIs" dxfId="2" priority="952" stopIfTrue="1" operator="lessThan">
      <formula>0</formula>
    </cfRule>
  </conditionalFormatting>
  <conditionalFormatting sqref="F417">
    <cfRule type="cellIs" dxfId="2" priority="951" stopIfTrue="1" operator="lessThan">
      <formula>0</formula>
    </cfRule>
  </conditionalFormatting>
  <conditionalFormatting sqref="F418">
    <cfRule type="cellIs" dxfId="2" priority="950" stopIfTrue="1" operator="lessThan">
      <formula>0</formula>
    </cfRule>
  </conditionalFormatting>
  <conditionalFormatting sqref="F419">
    <cfRule type="cellIs" dxfId="2" priority="949" stopIfTrue="1" operator="lessThan">
      <formula>0</formula>
    </cfRule>
  </conditionalFormatting>
  <conditionalFormatting sqref="F420">
    <cfRule type="cellIs" dxfId="2" priority="948" stopIfTrue="1" operator="lessThan">
      <formula>0</formula>
    </cfRule>
  </conditionalFormatting>
  <conditionalFormatting sqref="F421">
    <cfRule type="cellIs" dxfId="2" priority="947" stopIfTrue="1" operator="lessThan">
      <formula>0</formula>
    </cfRule>
  </conditionalFormatting>
  <conditionalFormatting sqref="F422">
    <cfRule type="cellIs" dxfId="2" priority="946" stopIfTrue="1" operator="lessThan">
      <formula>0</formula>
    </cfRule>
  </conditionalFormatting>
  <conditionalFormatting sqref="F423">
    <cfRule type="cellIs" dxfId="2" priority="945" stopIfTrue="1" operator="lessThan">
      <formula>0</formula>
    </cfRule>
  </conditionalFormatting>
  <conditionalFormatting sqref="F424">
    <cfRule type="cellIs" dxfId="2" priority="944" stopIfTrue="1" operator="lessThan">
      <formula>0</formula>
    </cfRule>
  </conditionalFormatting>
  <conditionalFormatting sqref="F425">
    <cfRule type="cellIs" dxfId="2" priority="943" stopIfTrue="1" operator="lessThan">
      <formula>0</formula>
    </cfRule>
  </conditionalFormatting>
  <conditionalFormatting sqref="F426">
    <cfRule type="cellIs" dxfId="2" priority="942" stopIfTrue="1" operator="lessThan">
      <formula>0</formula>
    </cfRule>
  </conditionalFormatting>
  <conditionalFormatting sqref="F427">
    <cfRule type="cellIs" dxfId="2" priority="941" stopIfTrue="1" operator="lessThan">
      <formula>0</formula>
    </cfRule>
  </conditionalFormatting>
  <conditionalFormatting sqref="F428">
    <cfRule type="cellIs" dxfId="2" priority="940" stopIfTrue="1" operator="lessThan">
      <formula>0</formula>
    </cfRule>
  </conditionalFormatting>
  <conditionalFormatting sqref="F429">
    <cfRule type="cellIs" dxfId="2" priority="939" stopIfTrue="1" operator="lessThan">
      <formula>0</formula>
    </cfRule>
  </conditionalFormatting>
  <conditionalFormatting sqref="F430">
    <cfRule type="cellIs" dxfId="2" priority="938" stopIfTrue="1" operator="lessThan">
      <formula>0</formula>
    </cfRule>
  </conditionalFormatting>
  <conditionalFormatting sqref="F431">
    <cfRule type="cellIs" dxfId="2" priority="937" stopIfTrue="1" operator="lessThan">
      <formula>0</formula>
    </cfRule>
  </conditionalFormatting>
  <conditionalFormatting sqref="F432">
    <cfRule type="cellIs" dxfId="2" priority="936" stopIfTrue="1" operator="lessThan">
      <formula>0</formula>
    </cfRule>
  </conditionalFormatting>
  <conditionalFormatting sqref="F433">
    <cfRule type="cellIs" dxfId="2" priority="935" stopIfTrue="1" operator="lessThan">
      <formula>0</formula>
    </cfRule>
  </conditionalFormatting>
  <conditionalFormatting sqref="F434">
    <cfRule type="cellIs" dxfId="2" priority="934" stopIfTrue="1" operator="lessThan">
      <formula>0</formula>
    </cfRule>
  </conditionalFormatting>
  <conditionalFormatting sqref="F435">
    <cfRule type="cellIs" dxfId="2" priority="933" stopIfTrue="1" operator="lessThan">
      <formula>0</formula>
    </cfRule>
  </conditionalFormatting>
  <conditionalFormatting sqref="F436">
    <cfRule type="cellIs" dxfId="2" priority="932" stopIfTrue="1" operator="lessThan">
      <formula>0</formula>
    </cfRule>
  </conditionalFormatting>
  <conditionalFormatting sqref="F437">
    <cfRule type="cellIs" dxfId="2" priority="931" stopIfTrue="1" operator="lessThan">
      <formula>0</formula>
    </cfRule>
  </conditionalFormatting>
  <conditionalFormatting sqref="F438">
    <cfRule type="cellIs" dxfId="2" priority="930" stopIfTrue="1" operator="lessThan">
      <formula>0</formula>
    </cfRule>
  </conditionalFormatting>
  <conditionalFormatting sqref="F439">
    <cfRule type="cellIs" dxfId="2" priority="929" stopIfTrue="1" operator="lessThan">
      <formula>0</formula>
    </cfRule>
  </conditionalFormatting>
  <conditionalFormatting sqref="F440">
    <cfRule type="cellIs" dxfId="2" priority="928" stopIfTrue="1" operator="lessThan">
      <formula>0</formula>
    </cfRule>
  </conditionalFormatting>
  <conditionalFormatting sqref="F441">
    <cfRule type="cellIs" dxfId="2" priority="927" stopIfTrue="1" operator="lessThan">
      <formula>0</formula>
    </cfRule>
  </conditionalFormatting>
  <conditionalFormatting sqref="F442">
    <cfRule type="cellIs" dxfId="2" priority="926" stopIfTrue="1" operator="lessThan">
      <formula>0</formula>
    </cfRule>
  </conditionalFormatting>
  <conditionalFormatting sqref="F443">
    <cfRule type="cellIs" dxfId="2" priority="925" stopIfTrue="1" operator="lessThan">
      <formula>0</formula>
    </cfRule>
  </conditionalFormatting>
  <conditionalFormatting sqref="F444">
    <cfRule type="cellIs" dxfId="2" priority="924" stopIfTrue="1" operator="lessThan">
      <formula>0</formula>
    </cfRule>
  </conditionalFormatting>
  <conditionalFormatting sqref="F445">
    <cfRule type="cellIs" dxfId="2" priority="923" stopIfTrue="1" operator="lessThan">
      <formula>0</formula>
    </cfRule>
  </conditionalFormatting>
  <conditionalFormatting sqref="F446">
    <cfRule type="cellIs" dxfId="2" priority="922" stopIfTrue="1" operator="lessThan">
      <formula>0</formula>
    </cfRule>
  </conditionalFormatting>
  <conditionalFormatting sqref="F447">
    <cfRule type="cellIs" dxfId="2" priority="921" stopIfTrue="1" operator="lessThan">
      <formula>0</formula>
    </cfRule>
  </conditionalFormatting>
  <conditionalFormatting sqref="F448">
    <cfRule type="cellIs" dxfId="2" priority="920" stopIfTrue="1" operator="lessThan">
      <formula>0</formula>
    </cfRule>
  </conditionalFormatting>
  <conditionalFormatting sqref="F449">
    <cfRule type="cellIs" dxfId="2" priority="919" stopIfTrue="1" operator="lessThan">
      <formula>0</formula>
    </cfRule>
  </conditionalFormatting>
  <conditionalFormatting sqref="F450">
    <cfRule type="cellIs" dxfId="2" priority="918" stopIfTrue="1" operator="lessThan">
      <formula>0</formula>
    </cfRule>
  </conditionalFormatting>
  <conditionalFormatting sqref="F451">
    <cfRule type="cellIs" dxfId="2" priority="917" stopIfTrue="1" operator="lessThan">
      <formula>0</formula>
    </cfRule>
  </conditionalFormatting>
  <conditionalFormatting sqref="F452">
    <cfRule type="cellIs" dxfId="2" priority="916" stopIfTrue="1" operator="lessThan">
      <formula>0</formula>
    </cfRule>
  </conditionalFormatting>
  <conditionalFormatting sqref="F453">
    <cfRule type="cellIs" dxfId="2" priority="915" stopIfTrue="1" operator="lessThan">
      <formula>0</formula>
    </cfRule>
  </conditionalFormatting>
  <conditionalFormatting sqref="F454">
    <cfRule type="cellIs" dxfId="2" priority="914" stopIfTrue="1" operator="lessThan">
      <formula>0</formula>
    </cfRule>
  </conditionalFormatting>
  <conditionalFormatting sqref="F455">
    <cfRule type="cellIs" dxfId="2" priority="913" stopIfTrue="1" operator="lessThan">
      <formula>0</formula>
    </cfRule>
  </conditionalFormatting>
  <conditionalFormatting sqref="F456">
    <cfRule type="cellIs" dxfId="2" priority="912" stopIfTrue="1" operator="lessThan">
      <formula>0</formula>
    </cfRule>
  </conditionalFormatting>
  <conditionalFormatting sqref="F457">
    <cfRule type="cellIs" dxfId="2" priority="911" stopIfTrue="1" operator="lessThan">
      <formula>0</formula>
    </cfRule>
  </conditionalFormatting>
  <conditionalFormatting sqref="F458">
    <cfRule type="cellIs" dxfId="2" priority="910" stopIfTrue="1" operator="lessThan">
      <formula>0</formula>
    </cfRule>
  </conditionalFormatting>
  <conditionalFormatting sqref="F459">
    <cfRule type="cellIs" dxfId="2" priority="909" stopIfTrue="1" operator="lessThan">
      <formula>0</formula>
    </cfRule>
  </conditionalFormatting>
  <conditionalFormatting sqref="F460">
    <cfRule type="cellIs" dxfId="2" priority="908" stopIfTrue="1" operator="lessThan">
      <formula>0</formula>
    </cfRule>
  </conditionalFormatting>
  <conditionalFormatting sqref="F461">
    <cfRule type="cellIs" dxfId="2" priority="907" stopIfTrue="1" operator="lessThan">
      <formula>0</formula>
    </cfRule>
  </conditionalFormatting>
  <conditionalFormatting sqref="F462">
    <cfRule type="cellIs" dxfId="2" priority="906" stopIfTrue="1" operator="lessThan">
      <formula>0</formula>
    </cfRule>
  </conditionalFormatting>
  <conditionalFormatting sqref="F463">
    <cfRule type="cellIs" dxfId="2" priority="905" stopIfTrue="1" operator="lessThan">
      <formula>0</formula>
    </cfRule>
  </conditionalFormatting>
  <conditionalFormatting sqref="F464">
    <cfRule type="cellIs" dxfId="2" priority="904" stopIfTrue="1" operator="lessThan">
      <formula>0</formula>
    </cfRule>
  </conditionalFormatting>
  <conditionalFormatting sqref="F465">
    <cfRule type="cellIs" dxfId="2" priority="903" stopIfTrue="1" operator="lessThan">
      <formula>0</formula>
    </cfRule>
  </conditionalFormatting>
  <conditionalFormatting sqref="F466">
    <cfRule type="cellIs" dxfId="2" priority="902" stopIfTrue="1" operator="lessThan">
      <formula>0</formula>
    </cfRule>
  </conditionalFormatting>
  <conditionalFormatting sqref="F467">
    <cfRule type="cellIs" dxfId="2" priority="901" stopIfTrue="1" operator="lessThan">
      <formula>0</formula>
    </cfRule>
  </conditionalFormatting>
  <conditionalFormatting sqref="F468">
    <cfRule type="cellIs" dxfId="2" priority="900" stopIfTrue="1" operator="lessThan">
      <formula>0</formula>
    </cfRule>
  </conditionalFormatting>
  <conditionalFormatting sqref="F469">
    <cfRule type="cellIs" dxfId="2" priority="899" stopIfTrue="1" operator="lessThan">
      <formula>0</formula>
    </cfRule>
  </conditionalFormatting>
  <conditionalFormatting sqref="F470">
    <cfRule type="cellIs" dxfId="2" priority="898" stopIfTrue="1" operator="lessThan">
      <formula>0</formula>
    </cfRule>
  </conditionalFormatting>
  <conditionalFormatting sqref="F471">
    <cfRule type="cellIs" dxfId="2" priority="897" stopIfTrue="1" operator="lessThan">
      <formula>0</formula>
    </cfRule>
  </conditionalFormatting>
  <conditionalFormatting sqref="F472">
    <cfRule type="cellIs" dxfId="2" priority="896" stopIfTrue="1" operator="lessThan">
      <formula>0</formula>
    </cfRule>
  </conditionalFormatting>
  <conditionalFormatting sqref="F473">
    <cfRule type="cellIs" dxfId="2" priority="895" stopIfTrue="1" operator="lessThan">
      <formula>0</formula>
    </cfRule>
  </conditionalFormatting>
  <conditionalFormatting sqref="F474">
    <cfRule type="cellIs" dxfId="2" priority="894" stopIfTrue="1" operator="lessThan">
      <formula>0</formula>
    </cfRule>
  </conditionalFormatting>
  <conditionalFormatting sqref="F475">
    <cfRule type="cellIs" dxfId="2" priority="893" stopIfTrue="1" operator="lessThan">
      <formula>0</formula>
    </cfRule>
  </conditionalFormatting>
  <conditionalFormatting sqref="F476">
    <cfRule type="cellIs" dxfId="2" priority="892" stopIfTrue="1" operator="lessThan">
      <formula>0</formula>
    </cfRule>
  </conditionalFormatting>
  <conditionalFormatting sqref="F477">
    <cfRule type="cellIs" dxfId="2" priority="891" stopIfTrue="1" operator="lessThan">
      <formula>0</formula>
    </cfRule>
  </conditionalFormatting>
  <conditionalFormatting sqref="F478">
    <cfRule type="cellIs" dxfId="2" priority="890" stopIfTrue="1" operator="lessThan">
      <formula>0</formula>
    </cfRule>
  </conditionalFormatting>
  <conditionalFormatting sqref="F479">
    <cfRule type="cellIs" dxfId="2" priority="889" stopIfTrue="1" operator="lessThan">
      <formula>0</formula>
    </cfRule>
  </conditionalFormatting>
  <conditionalFormatting sqref="F480">
    <cfRule type="cellIs" dxfId="2" priority="888" stopIfTrue="1" operator="lessThan">
      <formula>0</formula>
    </cfRule>
  </conditionalFormatting>
  <conditionalFormatting sqref="F481">
    <cfRule type="cellIs" dxfId="2" priority="887" stopIfTrue="1" operator="lessThan">
      <formula>0</formula>
    </cfRule>
  </conditionalFormatting>
  <conditionalFormatting sqref="F482">
    <cfRule type="cellIs" dxfId="2" priority="886" stopIfTrue="1" operator="lessThan">
      <formula>0</formula>
    </cfRule>
  </conditionalFormatting>
  <conditionalFormatting sqref="F483">
    <cfRule type="cellIs" dxfId="2" priority="885" stopIfTrue="1" operator="lessThan">
      <formula>0</formula>
    </cfRule>
  </conditionalFormatting>
  <conditionalFormatting sqref="F484">
    <cfRule type="cellIs" dxfId="2" priority="884" stopIfTrue="1" operator="lessThan">
      <formula>0</formula>
    </cfRule>
  </conditionalFormatting>
  <conditionalFormatting sqref="F485">
    <cfRule type="cellIs" dxfId="2" priority="883" stopIfTrue="1" operator="lessThan">
      <formula>0</formula>
    </cfRule>
  </conditionalFormatting>
  <conditionalFormatting sqref="F486">
    <cfRule type="cellIs" dxfId="2" priority="882" stopIfTrue="1" operator="lessThan">
      <formula>0</formula>
    </cfRule>
  </conditionalFormatting>
  <conditionalFormatting sqref="F487">
    <cfRule type="cellIs" dxfId="2" priority="881" stopIfTrue="1" operator="lessThan">
      <formula>0</formula>
    </cfRule>
  </conditionalFormatting>
  <conditionalFormatting sqref="F488">
    <cfRule type="cellIs" dxfId="2" priority="880" stopIfTrue="1" operator="lessThan">
      <formula>0</formula>
    </cfRule>
  </conditionalFormatting>
  <conditionalFormatting sqref="F489">
    <cfRule type="cellIs" dxfId="2" priority="879" stopIfTrue="1" operator="lessThan">
      <formula>0</formula>
    </cfRule>
  </conditionalFormatting>
  <conditionalFormatting sqref="F490">
    <cfRule type="cellIs" dxfId="2" priority="878" stopIfTrue="1" operator="lessThan">
      <formula>0</formula>
    </cfRule>
  </conditionalFormatting>
  <conditionalFormatting sqref="F491">
    <cfRule type="cellIs" dxfId="2" priority="877" stopIfTrue="1" operator="lessThan">
      <formula>0</formula>
    </cfRule>
  </conditionalFormatting>
  <conditionalFormatting sqref="F492">
    <cfRule type="cellIs" dxfId="2" priority="876" stopIfTrue="1" operator="lessThan">
      <formula>0</formula>
    </cfRule>
  </conditionalFormatting>
  <conditionalFormatting sqref="F493">
    <cfRule type="cellIs" dxfId="2" priority="875" stopIfTrue="1" operator="lessThan">
      <formula>0</formula>
    </cfRule>
  </conditionalFormatting>
  <conditionalFormatting sqref="F494">
    <cfRule type="cellIs" dxfId="2" priority="874" stopIfTrue="1" operator="lessThan">
      <formula>0</formula>
    </cfRule>
  </conditionalFormatting>
  <conditionalFormatting sqref="F495">
    <cfRule type="cellIs" dxfId="2" priority="873" stopIfTrue="1" operator="lessThan">
      <formula>0</formula>
    </cfRule>
  </conditionalFormatting>
  <conditionalFormatting sqref="F496">
    <cfRule type="cellIs" dxfId="2" priority="872" stopIfTrue="1" operator="lessThan">
      <formula>0</formula>
    </cfRule>
  </conditionalFormatting>
  <conditionalFormatting sqref="F497">
    <cfRule type="cellIs" dxfId="2" priority="871" stopIfTrue="1" operator="lessThan">
      <formula>0</formula>
    </cfRule>
  </conditionalFormatting>
  <conditionalFormatting sqref="F498">
    <cfRule type="cellIs" dxfId="2" priority="870" stopIfTrue="1" operator="lessThan">
      <formula>0</formula>
    </cfRule>
  </conditionalFormatting>
  <conditionalFormatting sqref="F499">
    <cfRule type="cellIs" dxfId="2" priority="869" stopIfTrue="1" operator="lessThan">
      <formula>0</formula>
    </cfRule>
  </conditionalFormatting>
  <conditionalFormatting sqref="F500">
    <cfRule type="cellIs" dxfId="2" priority="868" stopIfTrue="1" operator="lessThan">
      <formula>0</formula>
    </cfRule>
  </conditionalFormatting>
  <conditionalFormatting sqref="F501">
    <cfRule type="cellIs" dxfId="2" priority="867" stopIfTrue="1" operator="lessThan">
      <formula>0</formula>
    </cfRule>
  </conditionalFormatting>
  <conditionalFormatting sqref="F502">
    <cfRule type="cellIs" dxfId="2" priority="866" stopIfTrue="1" operator="lessThan">
      <formula>0</formula>
    </cfRule>
  </conditionalFormatting>
  <conditionalFormatting sqref="F503">
    <cfRule type="cellIs" dxfId="2" priority="865" stopIfTrue="1" operator="lessThan">
      <formula>0</formula>
    </cfRule>
  </conditionalFormatting>
  <conditionalFormatting sqref="F504">
    <cfRule type="cellIs" dxfId="2" priority="864" stopIfTrue="1" operator="lessThan">
      <formula>0</formula>
    </cfRule>
  </conditionalFormatting>
  <conditionalFormatting sqref="F505">
    <cfRule type="cellIs" dxfId="2" priority="863" stopIfTrue="1" operator="lessThan">
      <formula>0</formula>
    </cfRule>
  </conditionalFormatting>
  <conditionalFormatting sqref="F506">
    <cfRule type="cellIs" dxfId="2" priority="862" stopIfTrue="1" operator="lessThan">
      <formula>0</formula>
    </cfRule>
  </conditionalFormatting>
  <conditionalFormatting sqref="F507">
    <cfRule type="cellIs" dxfId="2" priority="861" stopIfTrue="1" operator="lessThan">
      <formula>0</formula>
    </cfRule>
  </conditionalFormatting>
  <conditionalFormatting sqref="F508">
    <cfRule type="cellIs" dxfId="2" priority="860" stopIfTrue="1" operator="lessThan">
      <formula>0</formula>
    </cfRule>
  </conditionalFormatting>
  <conditionalFormatting sqref="F509">
    <cfRule type="cellIs" dxfId="2" priority="859" stopIfTrue="1" operator="lessThan">
      <formula>0</formula>
    </cfRule>
  </conditionalFormatting>
  <conditionalFormatting sqref="F510">
    <cfRule type="cellIs" dxfId="2" priority="858" stopIfTrue="1" operator="lessThan">
      <formula>0</formula>
    </cfRule>
  </conditionalFormatting>
  <conditionalFormatting sqref="F511">
    <cfRule type="cellIs" dxfId="2" priority="857" stopIfTrue="1" operator="lessThan">
      <formula>0</formula>
    </cfRule>
  </conditionalFormatting>
  <conditionalFormatting sqref="F512">
    <cfRule type="cellIs" dxfId="2" priority="856" stopIfTrue="1" operator="lessThan">
      <formula>0</formula>
    </cfRule>
  </conditionalFormatting>
  <conditionalFormatting sqref="F513">
    <cfRule type="cellIs" dxfId="2" priority="855" stopIfTrue="1" operator="lessThan">
      <formula>0</formula>
    </cfRule>
  </conditionalFormatting>
  <conditionalFormatting sqref="F514">
    <cfRule type="cellIs" dxfId="2" priority="854" stopIfTrue="1" operator="lessThan">
      <formula>0</formula>
    </cfRule>
  </conditionalFormatting>
  <conditionalFormatting sqref="F515">
    <cfRule type="cellIs" dxfId="2" priority="853" stopIfTrue="1" operator="lessThan">
      <formula>0</formula>
    </cfRule>
  </conditionalFormatting>
  <conditionalFormatting sqref="F516">
    <cfRule type="cellIs" dxfId="2" priority="852" stopIfTrue="1" operator="lessThan">
      <formula>0</formula>
    </cfRule>
  </conditionalFormatting>
  <conditionalFormatting sqref="F517">
    <cfRule type="cellIs" dxfId="2" priority="851" stopIfTrue="1" operator="lessThan">
      <formula>0</formula>
    </cfRule>
  </conditionalFormatting>
  <conditionalFormatting sqref="F518">
    <cfRule type="cellIs" dxfId="2" priority="850" stopIfTrue="1" operator="lessThan">
      <formula>0</formula>
    </cfRule>
  </conditionalFormatting>
  <conditionalFormatting sqref="F519">
    <cfRule type="cellIs" dxfId="2" priority="849" stopIfTrue="1" operator="lessThan">
      <formula>0</formula>
    </cfRule>
  </conditionalFormatting>
  <conditionalFormatting sqref="F520">
    <cfRule type="cellIs" dxfId="2" priority="848" stopIfTrue="1" operator="lessThan">
      <formula>0</formula>
    </cfRule>
  </conditionalFormatting>
  <conditionalFormatting sqref="F521">
    <cfRule type="cellIs" dxfId="2" priority="847" stopIfTrue="1" operator="lessThan">
      <formula>0</formula>
    </cfRule>
  </conditionalFormatting>
  <conditionalFormatting sqref="F522">
    <cfRule type="cellIs" dxfId="2" priority="846" stopIfTrue="1" operator="lessThan">
      <formula>0</formula>
    </cfRule>
  </conditionalFormatting>
  <conditionalFormatting sqref="F523">
    <cfRule type="cellIs" dxfId="2" priority="845" stopIfTrue="1" operator="lessThan">
      <formula>0</formula>
    </cfRule>
  </conditionalFormatting>
  <conditionalFormatting sqref="F524">
    <cfRule type="cellIs" dxfId="2" priority="844" stopIfTrue="1" operator="lessThan">
      <formula>0</formula>
    </cfRule>
  </conditionalFormatting>
  <conditionalFormatting sqref="F525">
    <cfRule type="cellIs" dxfId="2" priority="843" stopIfTrue="1" operator="lessThan">
      <formula>0</formula>
    </cfRule>
  </conditionalFormatting>
  <conditionalFormatting sqref="F526">
    <cfRule type="cellIs" dxfId="2" priority="842" stopIfTrue="1" operator="lessThan">
      <formula>0</formula>
    </cfRule>
  </conditionalFormatting>
  <conditionalFormatting sqref="F527">
    <cfRule type="cellIs" dxfId="2" priority="841" stopIfTrue="1" operator="lessThan">
      <formula>0</formula>
    </cfRule>
  </conditionalFormatting>
  <conditionalFormatting sqref="F528">
    <cfRule type="cellIs" dxfId="2" priority="840" stopIfTrue="1" operator="lessThan">
      <formula>0</formula>
    </cfRule>
  </conditionalFormatting>
  <conditionalFormatting sqref="F529">
    <cfRule type="cellIs" dxfId="2" priority="839" stopIfTrue="1" operator="lessThan">
      <formula>0</formula>
    </cfRule>
  </conditionalFormatting>
  <conditionalFormatting sqref="F530">
    <cfRule type="cellIs" dxfId="2" priority="838" stopIfTrue="1" operator="lessThan">
      <formula>0</formula>
    </cfRule>
  </conditionalFormatting>
  <conditionalFormatting sqref="F531">
    <cfRule type="cellIs" dxfId="2" priority="837" stopIfTrue="1" operator="lessThan">
      <formula>0</formula>
    </cfRule>
  </conditionalFormatting>
  <conditionalFormatting sqref="F532">
    <cfRule type="cellIs" dxfId="2" priority="836" stopIfTrue="1" operator="lessThan">
      <formula>0</formula>
    </cfRule>
  </conditionalFormatting>
  <conditionalFormatting sqref="F533">
    <cfRule type="cellIs" dxfId="2" priority="835" stopIfTrue="1" operator="lessThan">
      <formula>0</formula>
    </cfRule>
  </conditionalFormatting>
  <conditionalFormatting sqref="F534">
    <cfRule type="cellIs" dxfId="2" priority="834" stopIfTrue="1" operator="lessThan">
      <formula>0</formula>
    </cfRule>
  </conditionalFormatting>
  <conditionalFormatting sqref="F535">
    <cfRule type="cellIs" dxfId="2" priority="833" stopIfTrue="1" operator="lessThan">
      <formula>0</formula>
    </cfRule>
  </conditionalFormatting>
  <conditionalFormatting sqref="F536">
    <cfRule type="cellIs" dxfId="2" priority="832" stopIfTrue="1" operator="lessThan">
      <formula>0</formula>
    </cfRule>
  </conditionalFormatting>
  <conditionalFormatting sqref="F537">
    <cfRule type="cellIs" dxfId="2" priority="831" stopIfTrue="1" operator="lessThan">
      <formula>0</formula>
    </cfRule>
  </conditionalFormatting>
  <conditionalFormatting sqref="F538">
    <cfRule type="cellIs" dxfId="2" priority="830" stopIfTrue="1" operator="lessThan">
      <formula>0</formula>
    </cfRule>
  </conditionalFormatting>
  <conditionalFormatting sqref="F539">
    <cfRule type="cellIs" dxfId="2" priority="829" stopIfTrue="1" operator="lessThan">
      <formula>0</formula>
    </cfRule>
  </conditionalFormatting>
  <conditionalFormatting sqref="F540">
    <cfRule type="cellIs" dxfId="2" priority="828" stopIfTrue="1" operator="lessThan">
      <formula>0</formula>
    </cfRule>
  </conditionalFormatting>
  <conditionalFormatting sqref="F541">
    <cfRule type="cellIs" dxfId="2" priority="827" stopIfTrue="1" operator="lessThan">
      <formula>0</formula>
    </cfRule>
  </conditionalFormatting>
  <conditionalFormatting sqref="F542">
    <cfRule type="cellIs" dxfId="2" priority="826" stopIfTrue="1" operator="lessThan">
      <formula>0</formula>
    </cfRule>
  </conditionalFormatting>
  <conditionalFormatting sqref="F543">
    <cfRule type="cellIs" dxfId="2" priority="825" stopIfTrue="1" operator="lessThan">
      <formula>0</formula>
    </cfRule>
  </conditionalFormatting>
  <conditionalFormatting sqref="F544">
    <cfRule type="cellIs" dxfId="2" priority="824" stopIfTrue="1" operator="lessThan">
      <formula>0</formula>
    </cfRule>
  </conditionalFormatting>
  <conditionalFormatting sqref="F545">
    <cfRule type="cellIs" dxfId="2" priority="823" stopIfTrue="1" operator="lessThan">
      <formula>0</formula>
    </cfRule>
  </conditionalFormatting>
  <conditionalFormatting sqref="F546">
    <cfRule type="cellIs" dxfId="2" priority="822" stopIfTrue="1" operator="lessThan">
      <formula>0</formula>
    </cfRule>
  </conditionalFormatting>
  <conditionalFormatting sqref="F547">
    <cfRule type="cellIs" dxfId="2" priority="821" stopIfTrue="1" operator="lessThan">
      <formula>0</formula>
    </cfRule>
  </conditionalFormatting>
  <conditionalFormatting sqref="F548">
    <cfRule type="cellIs" dxfId="2" priority="820" stopIfTrue="1" operator="lessThan">
      <formula>0</formula>
    </cfRule>
  </conditionalFormatting>
  <conditionalFormatting sqref="F549">
    <cfRule type="cellIs" dxfId="2" priority="819" stopIfTrue="1" operator="lessThan">
      <formula>0</formula>
    </cfRule>
  </conditionalFormatting>
  <conditionalFormatting sqref="F550">
    <cfRule type="cellIs" dxfId="2" priority="818" stopIfTrue="1" operator="lessThan">
      <formula>0</formula>
    </cfRule>
  </conditionalFormatting>
  <conditionalFormatting sqref="F551">
    <cfRule type="cellIs" dxfId="2" priority="817" stopIfTrue="1" operator="lessThan">
      <formula>0</formula>
    </cfRule>
  </conditionalFormatting>
  <conditionalFormatting sqref="F552">
    <cfRule type="cellIs" dxfId="2" priority="816" stopIfTrue="1" operator="lessThan">
      <formula>0</formula>
    </cfRule>
  </conditionalFormatting>
  <conditionalFormatting sqref="F553">
    <cfRule type="cellIs" dxfId="2" priority="815" stopIfTrue="1" operator="lessThan">
      <formula>0</formula>
    </cfRule>
  </conditionalFormatting>
  <conditionalFormatting sqref="F554">
    <cfRule type="cellIs" dxfId="2" priority="814" stopIfTrue="1" operator="lessThan">
      <formula>0</formula>
    </cfRule>
  </conditionalFormatting>
  <conditionalFormatting sqref="F555">
    <cfRule type="cellIs" dxfId="2" priority="813" stopIfTrue="1" operator="lessThan">
      <formula>0</formula>
    </cfRule>
  </conditionalFormatting>
  <conditionalFormatting sqref="F556">
    <cfRule type="cellIs" dxfId="2" priority="812" stopIfTrue="1" operator="lessThan">
      <formula>0</formula>
    </cfRule>
  </conditionalFormatting>
  <conditionalFormatting sqref="F557">
    <cfRule type="cellIs" dxfId="2" priority="811" stopIfTrue="1" operator="lessThan">
      <formula>0</formula>
    </cfRule>
  </conditionalFormatting>
  <conditionalFormatting sqref="F558">
    <cfRule type="cellIs" dxfId="2" priority="810" stopIfTrue="1" operator="lessThan">
      <formula>0</formula>
    </cfRule>
  </conditionalFormatting>
  <conditionalFormatting sqref="F559">
    <cfRule type="cellIs" dxfId="2" priority="809" stopIfTrue="1" operator="lessThan">
      <formula>0</formula>
    </cfRule>
  </conditionalFormatting>
  <conditionalFormatting sqref="F560">
    <cfRule type="cellIs" dxfId="2" priority="808" stopIfTrue="1" operator="lessThan">
      <formula>0</formula>
    </cfRule>
  </conditionalFormatting>
  <conditionalFormatting sqref="F561">
    <cfRule type="cellIs" dxfId="2" priority="807" stopIfTrue="1" operator="lessThan">
      <formula>0</formula>
    </cfRule>
  </conditionalFormatting>
  <conditionalFormatting sqref="F562">
    <cfRule type="cellIs" dxfId="2" priority="806" stopIfTrue="1" operator="lessThan">
      <formula>0</formula>
    </cfRule>
  </conditionalFormatting>
  <conditionalFormatting sqref="F563">
    <cfRule type="cellIs" dxfId="2" priority="805" stopIfTrue="1" operator="lessThan">
      <formula>0</formula>
    </cfRule>
  </conditionalFormatting>
  <conditionalFormatting sqref="F564">
    <cfRule type="cellIs" dxfId="2" priority="804" stopIfTrue="1" operator="lessThan">
      <formula>0</formula>
    </cfRule>
  </conditionalFormatting>
  <conditionalFormatting sqref="F565">
    <cfRule type="cellIs" dxfId="2" priority="803" stopIfTrue="1" operator="lessThan">
      <formula>0</formula>
    </cfRule>
  </conditionalFormatting>
  <conditionalFormatting sqref="F566">
    <cfRule type="cellIs" dxfId="2" priority="802" stopIfTrue="1" operator="lessThan">
      <formula>0</formula>
    </cfRule>
  </conditionalFormatting>
  <conditionalFormatting sqref="F567">
    <cfRule type="cellIs" dxfId="2" priority="801" stopIfTrue="1" operator="lessThan">
      <formula>0</formula>
    </cfRule>
  </conditionalFormatting>
  <conditionalFormatting sqref="F568">
    <cfRule type="cellIs" dxfId="2" priority="800" stopIfTrue="1" operator="lessThan">
      <formula>0</formula>
    </cfRule>
  </conditionalFormatting>
  <conditionalFormatting sqref="F569">
    <cfRule type="cellIs" dxfId="2" priority="799" stopIfTrue="1" operator="lessThan">
      <formula>0</formula>
    </cfRule>
  </conditionalFormatting>
  <conditionalFormatting sqref="F570">
    <cfRule type="cellIs" dxfId="2" priority="798" stopIfTrue="1" operator="lessThan">
      <formula>0</formula>
    </cfRule>
  </conditionalFormatting>
  <conditionalFormatting sqref="F571">
    <cfRule type="cellIs" dxfId="2" priority="797" stopIfTrue="1" operator="lessThan">
      <formula>0</formula>
    </cfRule>
  </conditionalFormatting>
  <conditionalFormatting sqref="F572">
    <cfRule type="cellIs" dxfId="2" priority="796" stopIfTrue="1" operator="lessThan">
      <formula>0</formula>
    </cfRule>
  </conditionalFormatting>
  <conditionalFormatting sqref="F573">
    <cfRule type="cellIs" dxfId="2" priority="795" stopIfTrue="1" operator="lessThan">
      <formula>0</formula>
    </cfRule>
  </conditionalFormatting>
  <conditionalFormatting sqref="F574">
    <cfRule type="cellIs" dxfId="2" priority="794" stopIfTrue="1" operator="lessThan">
      <formula>0</formula>
    </cfRule>
  </conditionalFormatting>
  <conditionalFormatting sqref="F575">
    <cfRule type="cellIs" dxfId="2" priority="793" stopIfTrue="1" operator="lessThan">
      <formula>0</formula>
    </cfRule>
  </conditionalFormatting>
  <conditionalFormatting sqref="F576">
    <cfRule type="cellIs" dxfId="2" priority="792" stopIfTrue="1" operator="lessThan">
      <formula>0</formula>
    </cfRule>
  </conditionalFormatting>
  <conditionalFormatting sqref="F577">
    <cfRule type="cellIs" dxfId="2" priority="791" stopIfTrue="1" operator="lessThan">
      <formula>0</formula>
    </cfRule>
  </conditionalFormatting>
  <conditionalFormatting sqref="F578">
    <cfRule type="cellIs" dxfId="2" priority="790" stopIfTrue="1" operator="lessThan">
      <formula>0</formula>
    </cfRule>
  </conditionalFormatting>
  <conditionalFormatting sqref="F579">
    <cfRule type="cellIs" dxfId="2" priority="789" stopIfTrue="1" operator="lessThan">
      <formula>0</formula>
    </cfRule>
  </conditionalFormatting>
  <conditionalFormatting sqref="F580">
    <cfRule type="cellIs" dxfId="2" priority="788" stopIfTrue="1" operator="lessThan">
      <formula>0</formula>
    </cfRule>
  </conditionalFormatting>
  <conditionalFormatting sqref="F581">
    <cfRule type="cellIs" dxfId="2" priority="787" stopIfTrue="1" operator="lessThan">
      <formula>0</formula>
    </cfRule>
  </conditionalFormatting>
  <conditionalFormatting sqref="F582">
    <cfRule type="cellIs" dxfId="2" priority="786" stopIfTrue="1" operator="lessThan">
      <formula>0</formula>
    </cfRule>
  </conditionalFormatting>
  <conditionalFormatting sqref="F583">
    <cfRule type="cellIs" dxfId="2" priority="785" stopIfTrue="1" operator="lessThan">
      <formula>0</formula>
    </cfRule>
  </conditionalFormatting>
  <conditionalFormatting sqref="F584">
    <cfRule type="cellIs" dxfId="2" priority="784" stopIfTrue="1" operator="lessThan">
      <formula>0</formula>
    </cfRule>
  </conditionalFormatting>
  <conditionalFormatting sqref="F585">
    <cfRule type="cellIs" dxfId="2" priority="783" stopIfTrue="1" operator="lessThan">
      <formula>0</formula>
    </cfRule>
  </conditionalFormatting>
  <conditionalFormatting sqref="F586">
    <cfRule type="cellIs" dxfId="2" priority="782" stopIfTrue="1" operator="lessThan">
      <formula>0</formula>
    </cfRule>
  </conditionalFormatting>
  <conditionalFormatting sqref="F587">
    <cfRule type="cellIs" dxfId="2" priority="781" stopIfTrue="1" operator="lessThan">
      <formula>0</formula>
    </cfRule>
  </conditionalFormatting>
  <conditionalFormatting sqref="F588">
    <cfRule type="cellIs" dxfId="2" priority="780" stopIfTrue="1" operator="lessThan">
      <formula>0</formula>
    </cfRule>
  </conditionalFormatting>
  <conditionalFormatting sqref="F589">
    <cfRule type="cellIs" dxfId="2" priority="779" stopIfTrue="1" operator="lessThan">
      <formula>0</formula>
    </cfRule>
  </conditionalFormatting>
  <conditionalFormatting sqref="F590">
    <cfRule type="cellIs" dxfId="2" priority="778" stopIfTrue="1" operator="lessThan">
      <formula>0</formula>
    </cfRule>
  </conditionalFormatting>
  <conditionalFormatting sqref="F591">
    <cfRule type="cellIs" dxfId="2" priority="777" stopIfTrue="1" operator="lessThan">
      <formula>0</formula>
    </cfRule>
  </conditionalFormatting>
  <conditionalFormatting sqref="F592">
    <cfRule type="cellIs" dxfId="2" priority="776" stopIfTrue="1" operator="lessThan">
      <formula>0</formula>
    </cfRule>
  </conditionalFormatting>
  <conditionalFormatting sqref="F593">
    <cfRule type="cellIs" dxfId="2" priority="775" stopIfTrue="1" operator="lessThan">
      <formula>0</formula>
    </cfRule>
  </conditionalFormatting>
  <conditionalFormatting sqref="F594">
    <cfRule type="cellIs" dxfId="2" priority="774" stopIfTrue="1" operator="lessThan">
      <formula>0</formula>
    </cfRule>
  </conditionalFormatting>
  <conditionalFormatting sqref="F595">
    <cfRule type="cellIs" dxfId="2" priority="773" stopIfTrue="1" operator="lessThan">
      <formula>0</formula>
    </cfRule>
  </conditionalFormatting>
  <conditionalFormatting sqref="F596">
    <cfRule type="cellIs" dxfId="2" priority="772" stopIfTrue="1" operator="lessThan">
      <formula>0</formula>
    </cfRule>
  </conditionalFormatting>
  <conditionalFormatting sqref="F597">
    <cfRule type="cellIs" dxfId="2" priority="771" stopIfTrue="1" operator="lessThan">
      <formula>0</formula>
    </cfRule>
  </conditionalFormatting>
  <conditionalFormatting sqref="F598">
    <cfRule type="cellIs" dxfId="2" priority="770" stopIfTrue="1" operator="lessThan">
      <formula>0</formula>
    </cfRule>
  </conditionalFormatting>
  <conditionalFormatting sqref="F599">
    <cfRule type="cellIs" dxfId="2" priority="769" stopIfTrue="1" operator="lessThan">
      <formula>0</formula>
    </cfRule>
  </conditionalFormatting>
  <conditionalFormatting sqref="F600">
    <cfRule type="cellIs" dxfId="2" priority="768" stopIfTrue="1" operator="lessThan">
      <formula>0</formula>
    </cfRule>
  </conditionalFormatting>
  <conditionalFormatting sqref="F601">
    <cfRule type="cellIs" dxfId="2" priority="767" stopIfTrue="1" operator="lessThan">
      <formula>0</formula>
    </cfRule>
  </conditionalFormatting>
  <conditionalFormatting sqref="F602">
    <cfRule type="cellIs" dxfId="2" priority="766" stopIfTrue="1" operator="lessThan">
      <formula>0</formula>
    </cfRule>
  </conditionalFormatting>
  <conditionalFormatting sqref="F603">
    <cfRule type="cellIs" dxfId="2" priority="765" stopIfTrue="1" operator="lessThan">
      <formula>0</formula>
    </cfRule>
  </conditionalFormatting>
  <conditionalFormatting sqref="F604">
    <cfRule type="cellIs" dxfId="2" priority="764" stopIfTrue="1" operator="lessThan">
      <formula>0</formula>
    </cfRule>
  </conditionalFormatting>
  <conditionalFormatting sqref="F605">
    <cfRule type="cellIs" dxfId="2" priority="763" stopIfTrue="1" operator="lessThan">
      <formula>0</formula>
    </cfRule>
  </conditionalFormatting>
  <conditionalFormatting sqref="F606">
    <cfRule type="cellIs" dxfId="2" priority="762" stopIfTrue="1" operator="lessThan">
      <formula>0</formula>
    </cfRule>
  </conditionalFormatting>
  <conditionalFormatting sqref="F607">
    <cfRule type="cellIs" dxfId="2" priority="761" stopIfTrue="1" operator="lessThan">
      <formula>0</formula>
    </cfRule>
  </conditionalFormatting>
  <conditionalFormatting sqref="F608">
    <cfRule type="cellIs" dxfId="2" priority="760" stopIfTrue="1" operator="lessThan">
      <formula>0</formula>
    </cfRule>
  </conditionalFormatting>
  <conditionalFormatting sqref="F609">
    <cfRule type="cellIs" dxfId="2" priority="759" stopIfTrue="1" operator="lessThan">
      <formula>0</formula>
    </cfRule>
  </conditionalFormatting>
  <conditionalFormatting sqref="F610">
    <cfRule type="cellIs" dxfId="2" priority="758" stopIfTrue="1" operator="lessThan">
      <formula>0</formula>
    </cfRule>
  </conditionalFormatting>
  <conditionalFormatting sqref="F611">
    <cfRule type="cellIs" dxfId="2" priority="757" stopIfTrue="1" operator="lessThan">
      <formula>0</formula>
    </cfRule>
  </conditionalFormatting>
  <conditionalFormatting sqref="F612">
    <cfRule type="cellIs" dxfId="2" priority="756" stopIfTrue="1" operator="lessThan">
      <formula>0</formula>
    </cfRule>
  </conditionalFormatting>
  <conditionalFormatting sqref="F613">
    <cfRule type="cellIs" dxfId="2" priority="755" stopIfTrue="1" operator="lessThan">
      <formula>0</formula>
    </cfRule>
  </conditionalFormatting>
  <conditionalFormatting sqref="F614">
    <cfRule type="cellIs" dxfId="2" priority="754" stopIfTrue="1" operator="lessThan">
      <formula>0</formula>
    </cfRule>
  </conditionalFormatting>
  <conditionalFormatting sqref="F615">
    <cfRule type="cellIs" dxfId="2" priority="753" stopIfTrue="1" operator="lessThan">
      <formula>0</formula>
    </cfRule>
  </conditionalFormatting>
  <conditionalFormatting sqref="F616">
    <cfRule type="cellIs" dxfId="2" priority="752" stopIfTrue="1" operator="lessThan">
      <formula>0</formula>
    </cfRule>
  </conditionalFormatting>
  <conditionalFormatting sqref="F617">
    <cfRule type="cellIs" dxfId="2" priority="751" stopIfTrue="1" operator="lessThan">
      <formula>0</formula>
    </cfRule>
  </conditionalFormatting>
  <conditionalFormatting sqref="F618">
    <cfRule type="cellIs" dxfId="2" priority="750" stopIfTrue="1" operator="lessThan">
      <formula>0</formula>
    </cfRule>
  </conditionalFormatting>
  <conditionalFormatting sqref="F619">
    <cfRule type="cellIs" dxfId="2" priority="749" stopIfTrue="1" operator="lessThan">
      <formula>0</formula>
    </cfRule>
  </conditionalFormatting>
  <conditionalFormatting sqref="F620">
    <cfRule type="cellIs" dxfId="2" priority="748" stopIfTrue="1" operator="lessThan">
      <formula>0</formula>
    </cfRule>
  </conditionalFormatting>
  <conditionalFormatting sqref="F621">
    <cfRule type="cellIs" dxfId="2" priority="747" stopIfTrue="1" operator="lessThan">
      <formula>0</formula>
    </cfRule>
  </conditionalFormatting>
  <conditionalFormatting sqref="F622">
    <cfRule type="cellIs" dxfId="2" priority="746" stopIfTrue="1" operator="lessThan">
      <formula>0</formula>
    </cfRule>
  </conditionalFormatting>
  <conditionalFormatting sqref="F623">
    <cfRule type="cellIs" dxfId="2" priority="745" stopIfTrue="1" operator="lessThan">
      <formula>0</formula>
    </cfRule>
  </conditionalFormatting>
  <conditionalFormatting sqref="F624">
    <cfRule type="cellIs" dxfId="2" priority="744" stopIfTrue="1" operator="lessThan">
      <formula>0</formula>
    </cfRule>
  </conditionalFormatting>
  <conditionalFormatting sqref="F625">
    <cfRule type="cellIs" dxfId="2" priority="743" stopIfTrue="1" operator="lessThan">
      <formula>0</formula>
    </cfRule>
  </conditionalFormatting>
  <conditionalFormatting sqref="F626">
    <cfRule type="cellIs" dxfId="2" priority="742" stopIfTrue="1" operator="lessThan">
      <formula>0</formula>
    </cfRule>
  </conditionalFormatting>
  <conditionalFormatting sqref="F627">
    <cfRule type="cellIs" dxfId="2" priority="741" stopIfTrue="1" operator="lessThan">
      <formula>0</formula>
    </cfRule>
  </conditionalFormatting>
  <conditionalFormatting sqref="F628">
    <cfRule type="cellIs" dxfId="2" priority="740" stopIfTrue="1" operator="lessThan">
      <formula>0</formula>
    </cfRule>
  </conditionalFormatting>
  <conditionalFormatting sqref="F629">
    <cfRule type="cellIs" dxfId="2" priority="739" stopIfTrue="1" operator="lessThan">
      <formula>0</formula>
    </cfRule>
  </conditionalFormatting>
  <conditionalFormatting sqref="F630">
    <cfRule type="cellIs" dxfId="2" priority="738" stopIfTrue="1" operator="lessThan">
      <formula>0</formula>
    </cfRule>
  </conditionalFormatting>
  <conditionalFormatting sqref="F631">
    <cfRule type="cellIs" dxfId="2" priority="737" stopIfTrue="1" operator="lessThan">
      <formula>0</formula>
    </cfRule>
  </conditionalFormatting>
  <conditionalFormatting sqref="F632">
    <cfRule type="cellIs" dxfId="2" priority="736" stopIfTrue="1" operator="lessThan">
      <formula>0</formula>
    </cfRule>
  </conditionalFormatting>
  <conditionalFormatting sqref="F633">
    <cfRule type="cellIs" dxfId="2" priority="735" stopIfTrue="1" operator="lessThan">
      <formula>0</formula>
    </cfRule>
  </conditionalFormatting>
  <conditionalFormatting sqref="F634">
    <cfRule type="cellIs" dxfId="2" priority="734" stopIfTrue="1" operator="lessThan">
      <formula>0</formula>
    </cfRule>
  </conditionalFormatting>
  <conditionalFormatting sqref="F635">
    <cfRule type="cellIs" dxfId="2" priority="733" stopIfTrue="1" operator="lessThan">
      <formula>0</formula>
    </cfRule>
  </conditionalFormatting>
  <conditionalFormatting sqref="F636">
    <cfRule type="cellIs" dxfId="2" priority="732" stopIfTrue="1" operator="lessThan">
      <formula>0</formula>
    </cfRule>
  </conditionalFormatting>
  <conditionalFormatting sqref="F637">
    <cfRule type="cellIs" dxfId="2" priority="731" stopIfTrue="1" operator="lessThan">
      <formula>0</formula>
    </cfRule>
  </conditionalFormatting>
  <conditionalFormatting sqref="F638">
    <cfRule type="cellIs" dxfId="2" priority="730" stopIfTrue="1" operator="lessThan">
      <formula>0</formula>
    </cfRule>
  </conditionalFormatting>
  <conditionalFormatting sqref="F639">
    <cfRule type="cellIs" dxfId="2" priority="729" stopIfTrue="1" operator="lessThan">
      <formula>0</formula>
    </cfRule>
  </conditionalFormatting>
  <conditionalFormatting sqref="F640">
    <cfRule type="cellIs" dxfId="2" priority="728" stopIfTrue="1" operator="lessThan">
      <formula>0</formula>
    </cfRule>
  </conditionalFormatting>
  <conditionalFormatting sqref="F641">
    <cfRule type="cellIs" dxfId="2" priority="727" stopIfTrue="1" operator="lessThan">
      <formula>0</formula>
    </cfRule>
  </conditionalFormatting>
  <conditionalFormatting sqref="F642">
    <cfRule type="cellIs" dxfId="2" priority="726" stopIfTrue="1" operator="lessThan">
      <formula>0</formula>
    </cfRule>
  </conditionalFormatting>
  <conditionalFormatting sqref="F643">
    <cfRule type="cellIs" dxfId="2" priority="725" stopIfTrue="1" operator="lessThan">
      <formula>0</formula>
    </cfRule>
  </conditionalFormatting>
  <conditionalFormatting sqref="F644">
    <cfRule type="cellIs" dxfId="2" priority="724" stopIfTrue="1" operator="lessThan">
      <formula>0</formula>
    </cfRule>
  </conditionalFormatting>
  <conditionalFormatting sqref="F645">
    <cfRule type="cellIs" dxfId="2" priority="723" stopIfTrue="1" operator="lessThan">
      <formula>0</formula>
    </cfRule>
  </conditionalFormatting>
  <conditionalFormatting sqref="F646">
    <cfRule type="cellIs" dxfId="2" priority="722" stopIfTrue="1" operator="lessThan">
      <formula>0</formula>
    </cfRule>
  </conditionalFormatting>
  <conditionalFormatting sqref="F647">
    <cfRule type="cellIs" dxfId="2" priority="721" stopIfTrue="1" operator="lessThan">
      <formula>0</formula>
    </cfRule>
  </conditionalFormatting>
  <conditionalFormatting sqref="F648">
    <cfRule type="cellIs" dxfId="2" priority="720" stopIfTrue="1" operator="lessThan">
      <formula>0</formula>
    </cfRule>
  </conditionalFormatting>
  <conditionalFormatting sqref="F649">
    <cfRule type="cellIs" dxfId="2" priority="719" stopIfTrue="1" operator="lessThan">
      <formula>0</formula>
    </cfRule>
  </conditionalFormatting>
  <conditionalFormatting sqref="F650">
    <cfRule type="cellIs" dxfId="2" priority="718" stopIfTrue="1" operator="lessThan">
      <formula>0</formula>
    </cfRule>
  </conditionalFormatting>
  <conditionalFormatting sqref="F651">
    <cfRule type="cellIs" dxfId="2" priority="717" stopIfTrue="1" operator="lessThan">
      <formula>0</formula>
    </cfRule>
  </conditionalFormatting>
  <conditionalFormatting sqref="F652">
    <cfRule type="cellIs" dxfId="2" priority="716" stopIfTrue="1" operator="lessThan">
      <formula>0</formula>
    </cfRule>
  </conditionalFormatting>
  <conditionalFormatting sqref="F653">
    <cfRule type="cellIs" dxfId="2" priority="715" stopIfTrue="1" operator="lessThan">
      <formula>0</formula>
    </cfRule>
  </conditionalFormatting>
  <conditionalFormatting sqref="F654">
    <cfRule type="cellIs" dxfId="2" priority="714" stopIfTrue="1" operator="lessThan">
      <formula>0</formula>
    </cfRule>
  </conditionalFormatting>
  <conditionalFormatting sqref="F655">
    <cfRule type="cellIs" dxfId="2" priority="713" stopIfTrue="1" operator="lessThan">
      <formula>0</formula>
    </cfRule>
  </conditionalFormatting>
  <conditionalFormatting sqref="F656">
    <cfRule type="cellIs" dxfId="2" priority="712" stopIfTrue="1" operator="lessThan">
      <formula>0</formula>
    </cfRule>
  </conditionalFormatting>
  <conditionalFormatting sqref="F657">
    <cfRule type="cellIs" dxfId="2" priority="711" stopIfTrue="1" operator="lessThan">
      <formula>0</formula>
    </cfRule>
  </conditionalFormatting>
  <conditionalFormatting sqref="F658">
    <cfRule type="cellIs" dxfId="2" priority="710" stopIfTrue="1" operator="lessThan">
      <formula>0</formula>
    </cfRule>
  </conditionalFormatting>
  <conditionalFormatting sqref="F659">
    <cfRule type="cellIs" dxfId="2" priority="709" stopIfTrue="1" operator="lessThan">
      <formula>0</formula>
    </cfRule>
  </conditionalFormatting>
  <conditionalFormatting sqref="F660">
    <cfRule type="cellIs" dxfId="2" priority="708" stopIfTrue="1" operator="lessThan">
      <formula>0</formula>
    </cfRule>
  </conditionalFormatting>
  <conditionalFormatting sqref="F661">
    <cfRule type="cellIs" dxfId="2" priority="707" stopIfTrue="1" operator="lessThan">
      <formula>0</formula>
    </cfRule>
  </conditionalFormatting>
  <conditionalFormatting sqref="F662">
    <cfRule type="cellIs" dxfId="2" priority="706" stopIfTrue="1" operator="lessThan">
      <formula>0</formula>
    </cfRule>
  </conditionalFormatting>
  <conditionalFormatting sqref="F663">
    <cfRule type="cellIs" dxfId="2" priority="705" stopIfTrue="1" operator="lessThan">
      <formula>0</formula>
    </cfRule>
  </conditionalFormatting>
  <conditionalFormatting sqref="F664">
    <cfRule type="cellIs" dxfId="2" priority="704" stopIfTrue="1" operator="lessThan">
      <formula>0</formula>
    </cfRule>
  </conditionalFormatting>
  <conditionalFormatting sqref="F665">
    <cfRule type="cellIs" dxfId="2" priority="703" stopIfTrue="1" operator="lessThan">
      <formula>0</formula>
    </cfRule>
  </conditionalFormatting>
  <conditionalFormatting sqref="F666">
    <cfRule type="cellIs" dxfId="2" priority="702" stopIfTrue="1" operator="lessThan">
      <formula>0</formula>
    </cfRule>
  </conditionalFormatting>
  <conditionalFormatting sqref="F667">
    <cfRule type="cellIs" dxfId="2" priority="701" stopIfTrue="1" operator="lessThan">
      <formula>0</formula>
    </cfRule>
  </conditionalFormatting>
  <conditionalFormatting sqref="F668">
    <cfRule type="cellIs" dxfId="2" priority="700" stopIfTrue="1" operator="lessThan">
      <formula>0</formula>
    </cfRule>
  </conditionalFormatting>
  <conditionalFormatting sqref="F669">
    <cfRule type="cellIs" dxfId="2" priority="699" stopIfTrue="1" operator="lessThan">
      <formula>0</formula>
    </cfRule>
  </conditionalFormatting>
  <conditionalFormatting sqref="F670">
    <cfRule type="cellIs" dxfId="2" priority="698" stopIfTrue="1" operator="lessThan">
      <formula>0</formula>
    </cfRule>
  </conditionalFormatting>
  <conditionalFormatting sqref="F671">
    <cfRule type="cellIs" dxfId="2" priority="697" stopIfTrue="1" operator="lessThan">
      <formula>0</formula>
    </cfRule>
  </conditionalFormatting>
  <conditionalFormatting sqref="F672">
    <cfRule type="cellIs" dxfId="2" priority="696" stopIfTrue="1" operator="lessThan">
      <formula>0</formula>
    </cfRule>
  </conditionalFormatting>
  <conditionalFormatting sqref="F673">
    <cfRule type="cellIs" dxfId="2" priority="695" stopIfTrue="1" operator="lessThan">
      <formula>0</formula>
    </cfRule>
  </conditionalFormatting>
  <conditionalFormatting sqref="F674">
    <cfRule type="cellIs" dxfId="2" priority="694" stopIfTrue="1" operator="lessThan">
      <formula>0</formula>
    </cfRule>
  </conditionalFormatting>
  <conditionalFormatting sqref="F675">
    <cfRule type="cellIs" dxfId="2" priority="693" stopIfTrue="1" operator="lessThan">
      <formula>0</formula>
    </cfRule>
  </conditionalFormatting>
  <conditionalFormatting sqref="F676">
    <cfRule type="cellIs" dxfId="2" priority="692" stopIfTrue="1" operator="lessThan">
      <formula>0</formula>
    </cfRule>
  </conditionalFormatting>
  <conditionalFormatting sqref="F677">
    <cfRule type="cellIs" dxfId="2" priority="691" stopIfTrue="1" operator="lessThan">
      <formula>0</formula>
    </cfRule>
  </conditionalFormatting>
  <conditionalFormatting sqref="F678">
    <cfRule type="cellIs" dxfId="2" priority="690" stopIfTrue="1" operator="lessThan">
      <formula>0</formula>
    </cfRule>
  </conditionalFormatting>
  <conditionalFormatting sqref="F679">
    <cfRule type="cellIs" dxfId="2" priority="689" stopIfTrue="1" operator="lessThan">
      <formula>0</formula>
    </cfRule>
  </conditionalFormatting>
  <conditionalFormatting sqref="F680">
    <cfRule type="cellIs" dxfId="2" priority="688" stopIfTrue="1" operator="lessThan">
      <formula>0</formula>
    </cfRule>
  </conditionalFormatting>
  <conditionalFormatting sqref="F681">
    <cfRule type="cellIs" dxfId="2" priority="687" stopIfTrue="1" operator="lessThan">
      <formula>0</formula>
    </cfRule>
  </conditionalFormatting>
  <conditionalFormatting sqref="F682">
    <cfRule type="cellIs" dxfId="2" priority="686" stopIfTrue="1" operator="lessThan">
      <formula>0</formula>
    </cfRule>
  </conditionalFormatting>
  <conditionalFormatting sqref="F683">
    <cfRule type="cellIs" dxfId="2" priority="685" stopIfTrue="1" operator="lessThan">
      <formula>0</formula>
    </cfRule>
  </conditionalFormatting>
  <conditionalFormatting sqref="F684">
    <cfRule type="cellIs" dxfId="2" priority="684" stopIfTrue="1" operator="lessThan">
      <formula>0</formula>
    </cfRule>
  </conditionalFormatting>
  <conditionalFormatting sqref="F685">
    <cfRule type="cellIs" dxfId="2" priority="683" stopIfTrue="1" operator="lessThan">
      <formula>0</formula>
    </cfRule>
  </conditionalFormatting>
  <conditionalFormatting sqref="F686">
    <cfRule type="cellIs" dxfId="2" priority="682" stopIfTrue="1" operator="lessThan">
      <formula>0</formula>
    </cfRule>
  </conditionalFormatting>
  <conditionalFormatting sqref="F687">
    <cfRule type="cellIs" dxfId="2" priority="681" stopIfTrue="1" operator="lessThan">
      <formula>0</formula>
    </cfRule>
  </conditionalFormatting>
  <conditionalFormatting sqref="F688">
    <cfRule type="cellIs" dxfId="2" priority="680" stopIfTrue="1" operator="lessThan">
      <formula>0</formula>
    </cfRule>
  </conditionalFormatting>
  <conditionalFormatting sqref="F689">
    <cfRule type="cellIs" dxfId="2" priority="679" stopIfTrue="1" operator="lessThan">
      <formula>0</formula>
    </cfRule>
  </conditionalFormatting>
  <conditionalFormatting sqref="F690">
    <cfRule type="cellIs" dxfId="2" priority="678" stopIfTrue="1" operator="lessThan">
      <formula>0</formula>
    </cfRule>
  </conditionalFormatting>
  <conditionalFormatting sqref="F691">
    <cfRule type="cellIs" dxfId="2" priority="677" stopIfTrue="1" operator="lessThan">
      <formula>0</formula>
    </cfRule>
  </conditionalFormatting>
  <conditionalFormatting sqref="F692">
    <cfRule type="cellIs" dxfId="2" priority="676" stopIfTrue="1" operator="lessThan">
      <formula>0</formula>
    </cfRule>
  </conditionalFormatting>
  <conditionalFormatting sqref="F693">
    <cfRule type="cellIs" dxfId="2" priority="675" stopIfTrue="1" operator="lessThan">
      <formula>0</formula>
    </cfRule>
  </conditionalFormatting>
  <conditionalFormatting sqref="F694">
    <cfRule type="cellIs" dxfId="2" priority="674" stopIfTrue="1" operator="lessThan">
      <formula>0</formula>
    </cfRule>
  </conditionalFormatting>
  <conditionalFormatting sqref="F695">
    <cfRule type="cellIs" dxfId="2" priority="673" stopIfTrue="1" operator="lessThan">
      <formula>0</formula>
    </cfRule>
  </conditionalFormatting>
  <conditionalFormatting sqref="F696">
    <cfRule type="cellIs" dxfId="2" priority="672" stopIfTrue="1" operator="lessThan">
      <formula>0</formula>
    </cfRule>
  </conditionalFormatting>
  <conditionalFormatting sqref="F697">
    <cfRule type="cellIs" dxfId="2" priority="671" stopIfTrue="1" operator="lessThan">
      <formula>0</formula>
    </cfRule>
  </conditionalFormatting>
  <conditionalFormatting sqref="F698">
    <cfRule type="cellIs" dxfId="2" priority="670" stopIfTrue="1" operator="lessThan">
      <formula>0</formula>
    </cfRule>
  </conditionalFormatting>
  <conditionalFormatting sqref="F699">
    <cfRule type="cellIs" dxfId="2" priority="669" stopIfTrue="1" operator="lessThan">
      <formula>0</formula>
    </cfRule>
  </conditionalFormatting>
  <conditionalFormatting sqref="F700">
    <cfRule type="cellIs" dxfId="2" priority="668" stopIfTrue="1" operator="lessThan">
      <formula>0</formula>
    </cfRule>
  </conditionalFormatting>
  <conditionalFormatting sqref="F701">
    <cfRule type="cellIs" dxfId="2" priority="667" stopIfTrue="1" operator="lessThan">
      <formula>0</formula>
    </cfRule>
  </conditionalFormatting>
  <conditionalFormatting sqref="F702">
    <cfRule type="cellIs" dxfId="2" priority="666" stopIfTrue="1" operator="lessThan">
      <formula>0</formula>
    </cfRule>
  </conditionalFormatting>
  <conditionalFormatting sqref="F703">
    <cfRule type="cellIs" dxfId="2" priority="665" stopIfTrue="1" operator="lessThan">
      <formula>0</formula>
    </cfRule>
  </conditionalFormatting>
  <conditionalFormatting sqref="F704">
    <cfRule type="cellIs" dxfId="2" priority="664" stopIfTrue="1" operator="lessThan">
      <formula>0</formula>
    </cfRule>
  </conditionalFormatting>
  <conditionalFormatting sqref="F705">
    <cfRule type="cellIs" dxfId="2" priority="663" stopIfTrue="1" operator="lessThan">
      <formula>0</formula>
    </cfRule>
  </conditionalFormatting>
  <conditionalFormatting sqref="F706">
    <cfRule type="cellIs" dxfId="2" priority="662" stopIfTrue="1" operator="lessThan">
      <formula>0</formula>
    </cfRule>
  </conditionalFormatting>
  <conditionalFormatting sqref="F707">
    <cfRule type="cellIs" dxfId="2" priority="661" stopIfTrue="1" operator="lessThan">
      <formula>0</formula>
    </cfRule>
  </conditionalFormatting>
  <conditionalFormatting sqref="F708">
    <cfRule type="cellIs" dxfId="2" priority="660" stopIfTrue="1" operator="lessThan">
      <formula>0</formula>
    </cfRule>
  </conditionalFormatting>
  <conditionalFormatting sqref="F709">
    <cfRule type="cellIs" dxfId="2" priority="659" stopIfTrue="1" operator="lessThan">
      <formula>0</formula>
    </cfRule>
  </conditionalFormatting>
  <conditionalFormatting sqref="F710">
    <cfRule type="cellIs" dxfId="2" priority="658" stopIfTrue="1" operator="lessThan">
      <formula>0</formula>
    </cfRule>
  </conditionalFormatting>
  <conditionalFormatting sqref="F711">
    <cfRule type="cellIs" dxfId="2" priority="657" stopIfTrue="1" operator="lessThan">
      <formula>0</formula>
    </cfRule>
  </conditionalFormatting>
  <conditionalFormatting sqref="F712">
    <cfRule type="cellIs" dxfId="2" priority="656" stopIfTrue="1" operator="lessThan">
      <formula>0</formula>
    </cfRule>
  </conditionalFormatting>
  <conditionalFormatting sqref="F713">
    <cfRule type="cellIs" dxfId="2" priority="655" stopIfTrue="1" operator="lessThan">
      <formula>0</formula>
    </cfRule>
  </conditionalFormatting>
  <conditionalFormatting sqref="F714">
    <cfRule type="cellIs" dxfId="2" priority="654" stopIfTrue="1" operator="lessThan">
      <formula>0</formula>
    </cfRule>
  </conditionalFormatting>
  <conditionalFormatting sqref="F715">
    <cfRule type="cellIs" dxfId="2" priority="653" stopIfTrue="1" operator="lessThan">
      <formula>0</formula>
    </cfRule>
  </conditionalFormatting>
  <conditionalFormatting sqref="F716">
    <cfRule type="cellIs" dxfId="2" priority="652" stopIfTrue="1" operator="lessThan">
      <formula>0</formula>
    </cfRule>
  </conditionalFormatting>
  <conditionalFormatting sqref="F717">
    <cfRule type="cellIs" dxfId="2" priority="651" stopIfTrue="1" operator="lessThan">
      <formula>0</formula>
    </cfRule>
  </conditionalFormatting>
  <conditionalFormatting sqref="F718">
    <cfRule type="cellIs" dxfId="2" priority="650" stopIfTrue="1" operator="lessThan">
      <formula>0</formula>
    </cfRule>
  </conditionalFormatting>
  <conditionalFormatting sqref="F719">
    <cfRule type="cellIs" dxfId="2" priority="649" stopIfTrue="1" operator="lessThan">
      <formula>0</formula>
    </cfRule>
  </conditionalFormatting>
  <conditionalFormatting sqref="F720">
    <cfRule type="cellIs" dxfId="2" priority="648" stopIfTrue="1" operator="lessThan">
      <formula>0</formula>
    </cfRule>
  </conditionalFormatting>
  <conditionalFormatting sqref="F721">
    <cfRule type="cellIs" dxfId="2" priority="647" stopIfTrue="1" operator="lessThan">
      <formula>0</formula>
    </cfRule>
  </conditionalFormatting>
  <conditionalFormatting sqref="F722">
    <cfRule type="cellIs" dxfId="2" priority="646" stopIfTrue="1" operator="lessThan">
      <formula>0</formula>
    </cfRule>
  </conditionalFormatting>
  <conditionalFormatting sqref="F723">
    <cfRule type="cellIs" dxfId="2" priority="645" stopIfTrue="1" operator="lessThan">
      <formula>0</formula>
    </cfRule>
  </conditionalFormatting>
  <conditionalFormatting sqref="F724">
    <cfRule type="cellIs" dxfId="2" priority="644" stopIfTrue="1" operator="lessThan">
      <formula>0</formula>
    </cfRule>
  </conditionalFormatting>
  <conditionalFormatting sqref="F725">
    <cfRule type="cellIs" dxfId="2" priority="643" stopIfTrue="1" operator="lessThan">
      <formula>0</formula>
    </cfRule>
  </conditionalFormatting>
  <conditionalFormatting sqref="F726">
    <cfRule type="cellIs" dxfId="2" priority="642" stopIfTrue="1" operator="lessThan">
      <formula>0</formula>
    </cfRule>
  </conditionalFormatting>
  <conditionalFormatting sqref="F727">
    <cfRule type="cellIs" dxfId="2" priority="641" stopIfTrue="1" operator="lessThan">
      <formula>0</formula>
    </cfRule>
  </conditionalFormatting>
  <conditionalFormatting sqref="F728">
    <cfRule type="cellIs" dxfId="2" priority="640" stopIfTrue="1" operator="lessThan">
      <formula>0</formula>
    </cfRule>
  </conditionalFormatting>
  <conditionalFormatting sqref="F729">
    <cfRule type="cellIs" dxfId="2" priority="639" stopIfTrue="1" operator="lessThan">
      <formula>0</formula>
    </cfRule>
  </conditionalFormatting>
  <conditionalFormatting sqref="F730">
    <cfRule type="cellIs" dxfId="2" priority="638" stopIfTrue="1" operator="lessThan">
      <formula>0</formula>
    </cfRule>
  </conditionalFormatting>
  <conditionalFormatting sqref="F731">
    <cfRule type="cellIs" dxfId="2" priority="637" stopIfTrue="1" operator="lessThan">
      <formula>0</formula>
    </cfRule>
  </conditionalFormatting>
  <conditionalFormatting sqref="F732">
    <cfRule type="cellIs" dxfId="2" priority="636" stopIfTrue="1" operator="lessThan">
      <formula>0</formula>
    </cfRule>
  </conditionalFormatting>
  <conditionalFormatting sqref="F733">
    <cfRule type="cellIs" dxfId="2" priority="635" stopIfTrue="1" operator="lessThan">
      <formula>0</formula>
    </cfRule>
  </conditionalFormatting>
  <conditionalFormatting sqref="F734">
    <cfRule type="cellIs" dxfId="2" priority="634" stopIfTrue="1" operator="lessThan">
      <formula>0</formula>
    </cfRule>
  </conditionalFormatting>
  <conditionalFormatting sqref="F735">
    <cfRule type="cellIs" dxfId="2" priority="633" stopIfTrue="1" operator="lessThan">
      <formula>0</formula>
    </cfRule>
  </conditionalFormatting>
  <conditionalFormatting sqref="F736">
    <cfRule type="cellIs" dxfId="2" priority="632" stopIfTrue="1" operator="lessThan">
      <formula>0</formula>
    </cfRule>
  </conditionalFormatting>
  <conditionalFormatting sqref="F737">
    <cfRule type="cellIs" dxfId="2" priority="631" stopIfTrue="1" operator="lessThan">
      <formula>0</formula>
    </cfRule>
  </conditionalFormatting>
  <conditionalFormatting sqref="F738">
    <cfRule type="cellIs" dxfId="2" priority="630" stopIfTrue="1" operator="lessThan">
      <formula>0</formula>
    </cfRule>
  </conditionalFormatting>
  <conditionalFormatting sqref="F739">
    <cfRule type="cellIs" dxfId="2" priority="629" stopIfTrue="1" operator="lessThan">
      <formula>0</formula>
    </cfRule>
  </conditionalFormatting>
  <conditionalFormatting sqref="F740">
    <cfRule type="cellIs" dxfId="2" priority="628" stopIfTrue="1" operator="lessThan">
      <formula>0</formula>
    </cfRule>
  </conditionalFormatting>
  <conditionalFormatting sqref="F741">
    <cfRule type="cellIs" dxfId="2" priority="627" stopIfTrue="1" operator="lessThan">
      <formula>0</formula>
    </cfRule>
  </conditionalFormatting>
  <conditionalFormatting sqref="F742">
    <cfRule type="cellIs" dxfId="2" priority="626" stopIfTrue="1" operator="lessThan">
      <formula>0</formula>
    </cfRule>
  </conditionalFormatting>
  <conditionalFormatting sqref="F743">
    <cfRule type="cellIs" dxfId="2" priority="625" stopIfTrue="1" operator="lessThan">
      <formula>0</formula>
    </cfRule>
  </conditionalFormatting>
  <conditionalFormatting sqref="F744">
    <cfRule type="cellIs" dxfId="2" priority="624" stopIfTrue="1" operator="lessThan">
      <formula>0</formula>
    </cfRule>
  </conditionalFormatting>
  <conditionalFormatting sqref="F745">
    <cfRule type="cellIs" dxfId="2" priority="623" stopIfTrue="1" operator="lessThan">
      <formula>0</formula>
    </cfRule>
  </conditionalFormatting>
  <conditionalFormatting sqref="F746">
    <cfRule type="cellIs" dxfId="2" priority="622" stopIfTrue="1" operator="lessThan">
      <formula>0</formula>
    </cfRule>
  </conditionalFormatting>
  <conditionalFormatting sqref="F747">
    <cfRule type="cellIs" dxfId="2" priority="621" stopIfTrue="1" operator="lessThan">
      <formula>0</formula>
    </cfRule>
  </conditionalFormatting>
  <conditionalFormatting sqref="F748">
    <cfRule type="cellIs" dxfId="2" priority="620" stopIfTrue="1" operator="lessThan">
      <formula>0</formula>
    </cfRule>
  </conditionalFormatting>
  <conditionalFormatting sqref="F749">
    <cfRule type="cellIs" dxfId="2" priority="619" stopIfTrue="1" operator="lessThan">
      <formula>0</formula>
    </cfRule>
  </conditionalFormatting>
  <conditionalFormatting sqref="F750">
    <cfRule type="cellIs" dxfId="2" priority="618" stopIfTrue="1" operator="lessThan">
      <formula>0</formula>
    </cfRule>
  </conditionalFormatting>
  <conditionalFormatting sqref="F751">
    <cfRule type="cellIs" dxfId="2" priority="617" stopIfTrue="1" operator="lessThan">
      <formula>0</formula>
    </cfRule>
  </conditionalFormatting>
  <conditionalFormatting sqref="F752">
    <cfRule type="cellIs" dxfId="2" priority="616" stopIfTrue="1" operator="lessThan">
      <formula>0</formula>
    </cfRule>
  </conditionalFormatting>
  <conditionalFormatting sqref="F753">
    <cfRule type="cellIs" dxfId="2" priority="615" stopIfTrue="1" operator="lessThan">
      <formula>0</formula>
    </cfRule>
  </conditionalFormatting>
  <conditionalFormatting sqref="F754">
    <cfRule type="cellIs" dxfId="2" priority="614" stopIfTrue="1" operator="lessThan">
      <formula>0</formula>
    </cfRule>
  </conditionalFormatting>
  <conditionalFormatting sqref="F755">
    <cfRule type="cellIs" dxfId="2" priority="613" stopIfTrue="1" operator="lessThan">
      <formula>0</formula>
    </cfRule>
  </conditionalFormatting>
  <conditionalFormatting sqref="F756">
    <cfRule type="cellIs" dxfId="2" priority="612" stopIfTrue="1" operator="lessThan">
      <formula>0</formula>
    </cfRule>
  </conditionalFormatting>
  <conditionalFormatting sqref="F757">
    <cfRule type="cellIs" dxfId="2" priority="611" stopIfTrue="1" operator="lessThan">
      <formula>0</formula>
    </cfRule>
  </conditionalFormatting>
  <conditionalFormatting sqref="F758">
    <cfRule type="cellIs" dxfId="2" priority="610" stopIfTrue="1" operator="lessThan">
      <formula>0</formula>
    </cfRule>
  </conditionalFormatting>
  <conditionalFormatting sqref="F759">
    <cfRule type="cellIs" dxfId="2" priority="609" stopIfTrue="1" operator="lessThan">
      <formula>0</formula>
    </cfRule>
  </conditionalFormatting>
  <conditionalFormatting sqref="F760">
    <cfRule type="cellIs" dxfId="2" priority="608" stopIfTrue="1" operator="lessThan">
      <formula>0</formula>
    </cfRule>
  </conditionalFormatting>
  <conditionalFormatting sqref="F761">
    <cfRule type="cellIs" dxfId="2" priority="607" stopIfTrue="1" operator="lessThan">
      <formula>0</formula>
    </cfRule>
  </conditionalFormatting>
  <conditionalFormatting sqref="F762">
    <cfRule type="cellIs" dxfId="2" priority="606" stopIfTrue="1" operator="lessThan">
      <formula>0</formula>
    </cfRule>
  </conditionalFormatting>
  <conditionalFormatting sqref="F763">
    <cfRule type="cellIs" dxfId="2" priority="605" stopIfTrue="1" operator="lessThan">
      <formula>0</formula>
    </cfRule>
  </conditionalFormatting>
  <conditionalFormatting sqref="F764">
    <cfRule type="cellIs" dxfId="2" priority="604" stopIfTrue="1" operator="lessThan">
      <formula>0</formula>
    </cfRule>
  </conditionalFormatting>
  <conditionalFormatting sqref="F765">
    <cfRule type="cellIs" dxfId="2" priority="603" stopIfTrue="1" operator="lessThan">
      <formula>0</formula>
    </cfRule>
  </conditionalFormatting>
  <conditionalFormatting sqref="F766">
    <cfRule type="cellIs" dxfId="2" priority="602" stopIfTrue="1" operator="lessThan">
      <formula>0</formula>
    </cfRule>
  </conditionalFormatting>
  <conditionalFormatting sqref="F767">
    <cfRule type="cellIs" dxfId="2" priority="601" stopIfTrue="1" operator="lessThan">
      <formula>0</formula>
    </cfRule>
  </conditionalFormatting>
  <conditionalFormatting sqref="F768">
    <cfRule type="cellIs" dxfId="2" priority="600" stopIfTrue="1" operator="lessThan">
      <formula>0</formula>
    </cfRule>
  </conditionalFormatting>
  <conditionalFormatting sqref="F769">
    <cfRule type="cellIs" dxfId="2" priority="599" stopIfTrue="1" operator="lessThan">
      <formula>0</formula>
    </cfRule>
  </conditionalFormatting>
  <conditionalFormatting sqref="F770">
    <cfRule type="cellIs" dxfId="2" priority="598" stopIfTrue="1" operator="lessThan">
      <formula>0</formula>
    </cfRule>
  </conditionalFormatting>
  <conditionalFormatting sqref="F771">
    <cfRule type="cellIs" dxfId="2" priority="597" stopIfTrue="1" operator="lessThan">
      <formula>0</formula>
    </cfRule>
  </conditionalFormatting>
  <conditionalFormatting sqref="F772">
    <cfRule type="cellIs" dxfId="2" priority="596" stopIfTrue="1" operator="lessThan">
      <formula>0</formula>
    </cfRule>
  </conditionalFormatting>
  <conditionalFormatting sqref="F773">
    <cfRule type="cellIs" dxfId="2" priority="595" stopIfTrue="1" operator="lessThan">
      <formula>0</formula>
    </cfRule>
  </conditionalFormatting>
  <conditionalFormatting sqref="F774">
    <cfRule type="cellIs" dxfId="2" priority="594" stopIfTrue="1" operator="lessThan">
      <formula>0</formula>
    </cfRule>
  </conditionalFormatting>
  <conditionalFormatting sqref="F775">
    <cfRule type="cellIs" dxfId="2" priority="593" stopIfTrue="1" operator="lessThan">
      <formula>0</formula>
    </cfRule>
  </conditionalFormatting>
  <conditionalFormatting sqref="F776">
    <cfRule type="cellIs" dxfId="2" priority="592" stopIfTrue="1" operator="lessThan">
      <formula>0</formula>
    </cfRule>
  </conditionalFormatting>
  <conditionalFormatting sqref="F777">
    <cfRule type="cellIs" dxfId="2" priority="591" stopIfTrue="1" operator="lessThan">
      <formula>0</formula>
    </cfRule>
  </conditionalFormatting>
  <conditionalFormatting sqref="F778">
    <cfRule type="cellIs" dxfId="2" priority="590" stopIfTrue="1" operator="lessThan">
      <formula>0</formula>
    </cfRule>
  </conditionalFormatting>
  <conditionalFormatting sqref="F779">
    <cfRule type="cellIs" dxfId="2" priority="589" stopIfTrue="1" operator="lessThan">
      <formula>0</formula>
    </cfRule>
  </conditionalFormatting>
  <conditionalFormatting sqref="F780">
    <cfRule type="cellIs" dxfId="2" priority="588" stopIfTrue="1" operator="lessThan">
      <formula>0</formula>
    </cfRule>
  </conditionalFormatting>
  <conditionalFormatting sqref="F781">
    <cfRule type="cellIs" dxfId="2" priority="587" stopIfTrue="1" operator="lessThan">
      <formula>0</formula>
    </cfRule>
  </conditionalFormatting>
  <conditionalFormatting sqref="F782">
    <cfRule type="cellIs" dxfId="2" priority="586" stopIfTrue="1" operator="lessThan">
      <formula>0</formula>
    </cfRule>
  </conditionalFormatting>
  <conditionalFormatting sqref="F783">
    <cfRule type="cellIs" dxfId="2" priority="585" stopIfTrue="1" operator="lessThan">
      <formula>0</formula>
    </cfRule>
  </conditionalFormatting>
  <conditionalFormatting sqref="F784">
    <cfRule type="cellIs" dxfId="2" priority="584" stopIfTrue="1" operator="lessThan">
      <formula>0</formula>
    </cfRule>
  </conditionalFormatting>
  <conditionalFormatting sqref="F785">
    <cfRule type="cellIs" dxfId="2" priority="583" stopIfTrue="1" operator="lessThan">
      <formula>0</formula>
    </cfRule>
  </conditionalFormatting>
  <conditionalFormatting sqref="F786">
    <cfRule type="cellIs" dxfId="2" priority="582" stopIfTrue="1" operator="lessThan">
      <formula>0</formula>
    </cfRule>
  </conditionalFormatting>
  <conditionalFormatting sqref="F787">
    <cfRule type="cellIs" dxfId="2" priority="581" stopIfTrue="1" operator="lessThan">
      <formula>0</formula>
    </cfRule>
  </conditionalFormatting>
  <conditionalFormatting sqref="F788">
    <cfRule type="cellIs" dxfId="2" priority="580" stopIfTrue="1" operator="lessThan">
      <formula>0</formula>
    </cfRule>
  </conditionalFormatting>
  <conditionalFormatting sqref="F789">
    <cfRule type="cellIs" dxfId="2" priority="579" stopIfTrue="1" operator="lessThan">
      <formula>0</formula>
    </cfRule>
  </conditionalFormatting>
  <conditionalFormatting sqref="F790">
    <cfRule type="cellIs" dxfId="2" priority="578" stopIfTrue="1" operator="lessThan">
      <formula>0</formula>
    </cfRule>
  </conditionalFormatting>
  <conditionalFormatting sqref="F791">
    <cfRule type="cellIs" dxfId="2" priority="577" stopIfTrue="1" operator="lessThan">
      <formula>0</formula>
    </cfRule>
  </conditionalFormatting>
  <conditionalFormatting sqref="F792">
    <cfRule type="cellIs" dxfId="2" priority="576" stopIfTrue="1" operator="lessThan">
      <formula>0</formula>
    </cfRule>
  </conditionalFormatting>
  <conditionalFormatting sqref="F793">
    <cfRule type="cellIs" dxfId="2" priority="575" stopIfTrue="1" operator="lessThan">
      <formula>0</formula>
    </cfRule>
  </conditionalFormatting>
  <conditionalFormatting sqref="F794">
    <cfRule type="cellIs" dxfId="2" priority="574" stopIfTrue="1" operator="lessThan">
      <formula>0</formula>
    </cfRule>
  </conditionalFormatting>
  <conditionalFormatting sqref="F795">
    <cfRule type="cellIs" dxfId="2" priority="573" stopIfTrue="1" operator="lessThan">
      <formula>0</formula>
    </cfRule>
  </conditionalFormatting>
  <conditionalFormatting sqref="F796">
    <cfRule type="cellIs" dxfId="2" priority="572" stopIfTrue="1" operator="lessThan">
      <formula>0</formula>
    </cfRule>
  </conditionalFormatting>
  <conditionalFormatting sqref="F797">
    <cfRule type="cellIs" dxfId="2" priority="571" stopIfTrue="1" operator="lessThan">
      <formula>0</formula>
    </cfRule>
  </conditionalFormatting>
  <conditionalFormatting sqref="F798">
    <cfRule type="cellIs" dxfId="2" priority="570" stopIfTrue="1" operator="lessThan">
      <formula>0</formula>
    </cfRule>
  </conditionalFormatting>
  <conditionalFormatting sqref="F799">
    <cfRule type="cellIs" dxfId="2" priority="569" stopIfTrue="1" operator="lessThan">
      <formula>0</formula>
    </cfRule>
  </conditionalFormatting>
  <conditionalFormatting sqref="F800">
    <cfRule type="cellIs" dxfId="2" priority="568" stopIfTrue="1" operator="lessThan">
      <formula>0</formula>
    </cfRule>
  </conditionalFormatting>
  <conditionalFormatting sqref="F801">
    <cfRule type="cellIs" dxfId="2" priority="567" stopIfTrue="1" operator="lessThan">
      <formula>0</formula>
    </cfRule>
  </conditionalFormatting>
  <conditionalFormatting sqref="F802">
    <cfRule type="cellIs" dxfId="2" priority="566" stopIfTrue="1" operator="lessThan">
      <formula>0</formula>
    </cfRule>
  </conditionalFormatting>
  <conditionalFormatting sqref="F803">
    <cfRule type="cellIs" dxfId="2" priority="565" stopIfTrue="1" operator="lessThan">
      <formula>0</formula>
    </cfRule>
  </conditionalFormatting>
  <conditionalFormatting sqref="F804">
    <cfRule type="cellIs" dxfId="2" priority="564" stopIfTrue="1" operator="lessThan">
      <formula>0</formula>
    </cfRule>
  </conditionalFormatting>
  <conditionalFormatting sqref="F805">
    <cfRule type="cellIs" dxfId="2" priority="563" stopIfTrue="1" operator="lessThan">
      <formula>0</formula>
    </cfRule>
  </conditionalFormatting>
  <conditionalFormatting sqref="F806">
    <cfRule type="cellIs" dxfId="2" priority="562" stopIfTrue="1" operator="lessThan">
      <formula>0</formula>
    </cfRule>
  </conditionalFormatting>
  <conditionalFormatting sqref="F807">
    <cfRule type="cellIs" dxfId="2" priority="561" stopIfTrue="1" operator="lessThan">
      <formula>0</formula>
    </cfRule>
  </conditionalFormatting>
  <conditionalFormatting sqref="F808">
    <cfRule type="cellIs" dxfId="2" priority="560" stopIfTrue="1" operator="lessThan">
      <formula>0</formula>
    </cfRule>
  </conditionalFormatting>
  <conditionalFormatting sqref="F809">
    <cfRule type="cellIs" dxfId="2" priority="559" stopIfTrue="1" operator="lessThan">
      <formula>0</formula>
    </cfRule>
  </conditionalFormatting>
  <conditionalFormatting sqref="F810">
    <cfRule type="cellIs" dxfId="2" priority="558" stopIfTrue="1" operator="lessThan">
      <formula>0</formula>
    </cfRule>
  </conditionalFormatting>
  <conditionalFormatting sqref="F811">
    <cfRule type="cellIs" dxfId="2" priority="557" stopIfTrue="1" operator="lessThan">
      <formula>0</formula>
    </cfRule>
  </conditionalFormatting>
  <conditionalFormatting sqref="F812">
    <cfRule type="cellIs" dxfId="2" priority="556" stopIfTrue="1" operator="lessThan">
      <formula>0</formula>
    </cfRule>
  </conditionalFormatting>
  <conditionalFormatting sqref="F813">
    <cfRule type="cellIs" dxfId="2" priority="555" stopIfTrue="1" operator="lessThan">
      <formula>0</formula>
    </cfRule>
  </conditionalFormatting>
  <conditionalFormatting sqref="F814">
    <cfRule type="cellIs" dxfId="2" priority="554" stopIfTrue="1" operator="lessThan">
      <formula>0</formula>
    </cfRule>
  </conditionalFormatting>
  <conditionalFormatting sqref="F815">
    <cfRule type="cellIs" dxfId="2" priority="553" stopIfTrue="1" operator="lessThan">
      <formula>0</formula>
    </cfRule>
  </conditionalFormatting>
  <conditionalFormatting sqref="F816">
    <cfRule type="cellIs" dxfId="2" priority="552" stopIfTrue="1" operator="lessThan">
      <formula>0</formula>
    </cfRule>
  </conditionalFormatting>
  <conditionalFormatting sqref="F817">
    <cfRule type="cellIs" dxfId="2" priority="551" stopIfTrue="1" operator="lessThan">
      <formula>0</formula>
    </cfRule>
  </conditionalFormatting>
  <conditionalFormatting sqref="F818">
    <cfRule type="cellIs" dxfId="2" priority="550" stopIfTrue="1" operator="lessThan">
      <formula>0</formula>
    </cfRule>
  </conditionalFormatting>
  <conditionalFormatting sqref="F819">
    <cfRule type="cellIs" dxfId="2" priority="549" stopIfTrue="1" operator="lessThan">
      <formula>0</formula>
    </cfRule>
  </conditionalFormatting>
  <conditionalFormatting sqref="F820">
    <cfRule type="cellIs" dxfId="2" priority="548" stopIfTrue="1" operator="lessThan">
      <formula>0</formula>
    </cfRule>
  </conditionalFormatting>
  <conditionalFormatting sqref="F821">
    <cfRule type="cellIs" dxfId="2" priority="547" stopIfTrue="1" operator="lessThan">
      <formula>0</formula>
    </cfRule>
  </conditionalFormatting>
  <conditionalFormatting sqref="F822">
    <cfRule type="cellIs" dxfId="2" priority="546" stopIfTrue="1" operator="lessThan">
      <formula>0</formula>
    </cfRule>
  </conditionalFormatting>
  <conditionalFormatting sqref="F823">
    <cfRule type="cellIs" dxfId="2" priority="545" stopIfTrue="1" operator="lessThan">
      <formula>0</formula>
    </cfRule>
  </conditionalFormatting>
  <conditionalFormatting sqref="F824">
    <cfRule type="cellIs" dxfId="2" priority="544" stopIfTrue="1" operator="lessThan">
      <formula>0</formula>
    </cfRule>
  </conditionalFormatting>
  <conditionalFormatting sqref="F825">
    <cfRule type="cellIs" dxfId="2" priority="543" stopIfTrue="1" operator="lessThan">
      <formula>0</formula>
    </cfRule>
  </conditionalFormatting>
  <conditionalFormatting sqref="F826">
    <cfRule type="cellIs" dxfId="2" priority="542" stopIfTrue="1" operator="lessThan">
      <formula>0</formula>
    </cfRule>
  </conditionalFormatting>
  <conditionalFormatting sqref="F827">
    <cfRule type="cellIs" dxfId="2" priority="541" stopIfTrue="1" operator="lessThan">
      <formula>0</formula>
    </cfRule>
  </conditionalFormatting>
  <conditionalFormatting sqref="F828">
    <cfRule type="cellIs" dxfId="2" priority="540" stopIfTrue="1" operator="lessThan">
      <formula>0</formula>
    </cfRule>
  </conditionalFormatting>
  <conditionalFormatting sqref="F829">
    <cfRule type="cellIs" dxfId="2" priority="539" stopIfTrue="1" operator="lessThan">
      <formula>0</formula>
    </cfRule>
  </conditionalFormatting>
  <conditionalFormatting sqref="F830">
    <cfRule type="cellIs" dxfId="2" priority="538" stopIfTrue="1" operator="lessThan">
      <formula>0</formula>
    </cfRule>
  </conditionalFormatting>
  <conditionalFormatting sqref="F831">
    <cfRule type="cellIs" dxfId="2" priority="537" stopIfTrue="1" operator="lessThan">
      <formula>0</formula>
    </cfRule>
  </conditionalFormatting>
  <conditionalFormatting sqref="F832">
    <cfRule type="cellIs" dxfId="2" priority="536" stopIfTrue="1" operator="lessThan">
      <formula>0</formula>
    </cfRule>
  </conditionalFormatting>
  <conditionalFormatting sqref="F833">
    <cfRule type="cellIs" dxfId="2" priority="535" stopIfTrue="1" operator="lessThan">
      <formula>0</formula>
    </cfRule>
  </conditionalFormatting>
  <conditionalFormatting sqref="F834">
    <cfRule type="cellIs" dxfId="2" priority="534" stopIfTrue="1" operator="lessThan">
      <formula>0</formula>
    </cfRule>
  </conditionalFormatting>
  <conditionalFormatting sqref="F835">
    <cfRule type="cellIs" dxfId="2" priority="533" stopIfTrue="1" operator="lessThan">
      <formula>0</formula>
    </cfRule>
  </conditionalFormatting>
  <conditionalFormatting sqref="F836">
    <cfRule type="cellIs" dxfId="2" priority="532" stopIfTrue="1" operator="lessThan">
      <formula>0</formula>
    </cfRule>
  </conditionalFormatting>
  <conditionalFormatting sqref="F837">
    <cfRule type="cellIs" dxfId="2" priority="531" stopIfTrue="1" operator="lessThan">
      <formula>0</formula>
    </cfRule>
  </conditionalFormatting>
  <conditionalFormatting sqref="F838">
    <cfRule type="cellIs" dxfId="2" priority="530" stopIfTrue="1" operator="lessThan">
      <formula>0</formula>
    </cfRule>
  </conditionalFormatting>
  <conditionalFormatting sqref="F839">
    <cfRule type="cellIs" dxfId="2" priority="529" stopIfTrue="1" operator="lessThan">
      <formula>0</formula>
    </cfRule>
  </conditionalFormatting>
  <conditionalFormatting sqref="F840">
    <cfRule type="cellIs" dxfId="2" priority="528" stopIfTrue="1" operator="lessThan">
      <formula>0</formula>
    </cfRule>
  </conditionalFormatting>
  <conditionalFormatting sqref="F841">
    <cfRule type="cellIs" dxfId="2" priority="527" stopIfTrue="1" operator="lessThan">
      <formula>0</formula>
    </cfRule>
  </conditionalFormatting>
  <conditionalFormatting sqref="F842">
    <cfRule type="cellIs" dxfId="2" priority="526" stopIfTrue="1" operator="lessThan">
      <formula>0</formula>
    </cfRule>
  </conditionalFormatting>
  <conditionalFormatting sqref="F843">
    <cfRule type="cellIs" dxfId="2" priority="525" stopIfTrue="1" operator="lessThan">
      <formula>0</formula>
    </cfRule>
  </conditionalFormatting>
  <conditionalFormatting sqref="F844">
    <cfRule type="cellIs" dxfId="2" priority="524" stopIfTrue="1" operator="lessThan">
      <formula>0</formula>
    </cfRule>
  </conditionalFormatting>
  <conditionalFormatting sqref="F845">
    <cfRule type="cellIs" dxfId="2" priority="523" stopIfTrue="1" operator="lessThan">
      <formula>0</formula>
    </cfRule>
  </conditionalFormatting>
  <conditionalFormatting sqref="F846">
    <cfRule type="cellIs" dxfId="2" priority="522" stopIfTrue="1" operator="lessThan">
      <formula>0</formula>
    </cfRule>
  </conditionalFormatting>
  <conditionalFormatting sqref="F847">
    <cfRule type="cellIs" dxfId="2" priority="521" stopIfTrue="1" operator="lessThan">
      <formula>0</formula>
    </cfRule>
  </conditionalFormatting>
  <conditionalFormatting sqref="F848">
    <cfRule type="cellIs" dxfId="2" priority="520" stopIfTrue="1" operator="lessThan">
      <formula>0</formula>
    </cfRule>
  </conditionalFormatting>
  <conditionalFormatting sqref="F849">
    <cfRule type="cellIs" dxfId="2" priority="519" stopIfTrue="1" operator="lessThan">
      <formula>0</formula>
    </cfRule>
  </conditionalFormatting>
  <conditionalFormatting sqref="F850">
    <cfRule type="cellIs" dxfId="2" priority="518" stopIfTrue="1" operator="lessThan">
      <formula>0</formula>
    </cfRule>
  </conditionalFormatting>
  <conditionalFormatting sqref="F851">
    <cfRule type="cellIs" dxfId="2" priority="517" stopIfTrue="1" operator="lessThan">
      <formula>0</formula>
    </cfRule>
  </conditionalFormatting>
  <conditionalFormatting sqref="F852">
    <cfRule type="cellIs" dxfId="2" priority="516" stopIfTrue="1" operator="lessThan">
      <formula>0</formula>
    </cfRule>
  </conditionalFormatting>
  <conditionalFormatting sqref="F853">
    <cfRule type="cellIs" dxfId="2" priority="515" stopIfTrue="1" operator="lessThan">
      <formula>0</formula>
    </cfRule>
  </conditionalFormatting>
  <conditionalFormatting sqref="F854">
    <cfRule type="cellIs" dxfId="2" priority="514" stopIfTrue="1" operator="lessThan">
      <formula>0</formula>
    </cfRule>
  </conditionalFormatting>
  <conditionalFormatting sqref="F855">
    <cfRule type="cellIs" dxfId="2" priority="513" stopIfTrue="1" operator="lessThan">
      <formula>0</formula>
    </cfRule>
  </conditionalFormatting>
  <conditionalFormatting sqref="F856">
    <cfRule type="cellIs" dxfId="2" priority="512" stopIfTrue="1" operator="lessThan">
      <formula>0</formula>
    </cfRule>
  </conditionalFormatting>
  <conditionalFormatting sqref="F857">
    <cfRule type="cellIs" dxfId="2" priority="511" stopIfTrue="1" operator="lessThan">
      <formula>0</formula>
    </cfRule>
  </conditionalFormatting>
  <conditionalFormatting sqref="F858">
    <cfRule type="cellIs" dxfId="2" priority="510" stopIfTrue="1" operator="lessThan">
      <formula>0</formula>
    </cfRule>
  </conditionalFormatting>
  <conditionalFormatting sqref="F859">
    <cfRule type="cellIs" dxfId="2" priority="509" stopIfTrue="1" operator="lessThan">
      <formula>0</formula>
    </cfRule>
  </conditionalFormatting>
  <conditionalFormatting sqref="F860">
    <cfRule type="cellIs" dxfId="2" priority="508" stopIfTrue="1" operator="lessThan">
      <formula>0</formula>
    </cfRule>
  </conditionalFormatting>
  <conditionalFormatting sqref="F861">
    <cfRule type="cellIs" dxfId="2" priority="507" stopIfTrue="1" operator="lessThan">
      <formula>0</formula>
    </cfRule>
  </conditionalFormatting>
  <conditionalFormatting sqref="F862">
    <cfRule type="cellIs" dxfId="2" priority="506" stopIfTrue="1" operator="lessThan">
      <formula>0</formula>
    </cfRule>
  </conditionalFormatting>
  <conditionalFormatting sqref="F863">
    <cfRule type="cellIs" dxfId="2" priority="505" stopIfTrue="1" operator="lessThan">
      <formula>0</formula>
    </cfRule>
  </conditionalFormatting>
  <conditionalFormatting sqref="F864">
    <cfRule type="cellIs" dxfId="2" priority="504" stopIfTrue="1" operator="lessThan">
      <formula>0</formula>
    </cfRule>
  </conditionalFormatting>
  <conditionalFormatting sqref="F865">
    <cfRule type="cellIs" dxfId="2" priority="503" stopIfTrue="1" operator="lessThan">
      <formula>0</formula>
    </cfRule>
  </conditionalFormatting>
  <conditionalFormatting sqref="F866">
    <cfRule type="cellIs" dxfId="2" priority="502" stopIfTrue="1" operator="lessThan">
      <formula>0</formula>
    </cfRule>
  </conditionalFormatting>
  <conditionalFormatting sqref="F867">
    <cfRule type="cellIs" dxfId="2" priority="501" stopIfTrue="1" operator="lessThan">
      <formula>0</formula>
    </cfRule>
  </conditionalFormatting>
  <conditionalFormatting sqref="F868">
    <cfRule type="cellIs" dxfId="2" priority="500" stopIfTrue="1" operator="lessThan">
      <formula>0</formula>
    </cfRule>
  </conditionalFormatting>
  <conditionalFormatting sqref="F869">
    <cfRule type="cellIs" dxfId="2" priority="499" stopIfTrue="1" operator="lessThan">
      <formula>0</formula>
    </cfRule>
  </conditionalFormatting>
  <conditionalFormatting sqref="F870">
    <cfRule type="cellIs" dxfId="2" priority="498" stopIfTrue="1" operator="lessThan">
      <formula>0</formula>
    </cfRule>
  </conditionalFormatting>
  <conditionalFormatting sqref="F871">
    <cfRule type="cellIs" dxfId="2" priority="497" stopIfTrue="1" operator="lessThan">
      <formula>0</formula>
    </cfRule>
  </conditionalFormatting>
  <conditionalFormatting sqref="F872">
    <cfRule type="cellIs" dxfId="2" priority="496" stopIfTrue="1" operator="lessThan">
      <formula>0</formula>
    </cfRule>
  </conditionalFormatting>
  <conditionalFormatting sqref="F873">
    <cfRule type="cellIs" dxfId="2" priority="495" stopIfTrue="1" operator="lessThan">
      <formula>0</formula>
    </cfRule>
  </conditionalFormatting>
  <conditionalFormatting sqref="F874">
    <cfRule type="cellIs" dxfId="2" priority="494" stopIfTrue="1" operator="lessThan">
      <formula>0</formula>
    </cfRule>
  </conditionalFormatting>
  <conditionalFormatting sqref="F875">
    <cfRule type="cellIs" dxfId="2" priority="493" stopIfTrue="1" operator="lessThan">
      <formula>0</formula>
    </cfRule>
  </conditionalFormatting>
  <conditionalFormatting sqref="F876">
    <cfRule type="cellIs" dxfId="2" priority="492" stopIfTrue="1" operator="lessThan">
      <formula>0</formula>
    </cfRule>
  </conditionalFormatting>
  <conditionalFormatting sqref="F877">
    <cfRule type="cellIs" dxfId="2" priority="491" stopIfTrue="1" operator="lessThan">
      <formula>0</formula>
    </cfRule>
  </conditionalFormatting>
  <conditionalFormatting sqref="F878">
    <cfRule type="cellIs" dxfId="2" priority="490" stopIfTrue="1" operator="lessThan">
      <formula>0</formula>
    </cfRule>
  </conditionalFormatting>
  <conditionalFormatting sqref="F879">
    <cfRule type="cellIs" dxfId="2" priority="489" stopIfTrue="1" operator="lessThan">
      <formula>0</formula>
    </cfRule>
  </conditionalFormatting>
  <conditionalFormatting sqref="F880">
    <cfRule type="cellIs" dxfId="2" priority="488" stopIfTrue="1" operator="lessThan">
      <formula>0</formula>
    </cfRule>
  </conditionalFormatting>
  <conditionalFormatting sqref="F881">
    <cfRule type="cellIs" dxfId="2" priority="487" stopIfTrue="1" operator="lessThan">
      <formula>0</formula>
    </cfRule>
  </conditionalFormatting>
  <conditionalFormatting sqref="F882">
    <cfRule type="cellIs" dxfId="2" priority="486" stopIfTrue="1" operator="lessThan">
      <formula>0</formula>
    </cfRule>
  </conditionalFormatting>
  <conditionalFormatting sqref="F883">
    <cfRule type="cellIs" dxfId="2" priority="485" stopIfTrue="1" operator="lessThan">
      <formula>0</formula>
    </cfRule>
  </conditionalFormatting>
  <conditionalFormatting sqref="F884">
    <cfRule type="cellIs" dxfId="2" priority="484" stopIfTrue="1" operator="lessThan">
      <formula>0</formula>
    </cfRule>
  </conditionalFormatting>
  <conditionalFormatting sqref="F885">
    <cfRule type="cellIs" dxfId="2" priority="483" stopIfTrue="1" operator="lessThan">
      <formula>0</formula>
    </cfRule>
  </conditionalFormatting>
  <conditionalFormatting sqref="F886">
    <cfRule type="cellIs" dxfId="2" priority="482" stopIfTrue="1" operator="lessThan">
      <formula>0</formula>
    </cfRule>
  </conditionalFormatting>
  <conditionalFormatting sqref="F887">
    <cfRule type="cellIs" dxfId="2" priority="481" stopIfTrue="1" operator="lessThan">
      <formula>0</formula>
    </cfRule>
  </conditionalFormatting>
  <conditionalFormatting sqref="F888">
    <cfRule type="cellIs" dxfId="2" priority="480" stopIfTrue="1" operator="lessThan">
      <formula>0</formula>
    </cfRule>
  </conditionalFormatting>
  <conditionalFormatting sqref="F889">
    <cfRule type="cellIs" dxfId="2" priority="479" stopIfTrue="1" operator="lessThan">
      <formula>0</formula>
    </cfRule>
  </conditionalFormatting>
  <conditionalFormatting sqref="F890">
    <cfRule type="cellIs" dxfId="2" priority="478" stopIfTrue="1" operator="lessThan">
      <formula>0</formula>
    </cfRule>
  </conditionalFormatting>
  <conditionalFormatting sqref="F891">
    <cfRule type="cellIs" dxfId="2" priority="477" stopIfTrue="1" operator="lessThan">
      <formula>0</formula>
    </cfRule>
  </conditionalFormatting>
  <conditionalFormatting sqref="F892">
    <cfRule type="cellIs" dxfId="2" priority="476" stopIfTrue="1" operator="lessThan">
      <formula>0</formula>
    </cfRule>
  </conditionalFormatting>
  <conditionalFormatting sqref="F893">
    <cfRule type="cellIs" dxfId="2" priority="475" stopIfTrue="1" operator="lessThan">
      <formula>0</formula>
    </cfRule>
  </conditionalFormatting>
  <conditionalFormatting sqref="F894">
    <cfRule type="cellIs" dxfId="2" priority="474" stopIfTrue="1" operator="lessThan">
      <formula>0</formula>
    </cfRule>
  </conditionalFormatting>
  <conditionalFormatting sqref="F895">
    <cfRule type="cellIs" dxfId="2" priority="473" stopIfTrue="1" operator="lessThan">
      <formula>0</formula>
    </cfRule>
  </conditionalFormatting>
  <conditionalFormatting sqref="F896">
    <cfRule type="cellIs" dxfId="2" priority="472" stopIfTrue="1" operator="lessThan">
      <formula>0</formula>
    </cfRule>
  </conditionalFormatting>
  <conditionalFormatting sqref="F897">
    <cfRule type="cellIs" dxfId="2" priority="471" stopIfTrue="1" operator="lessThan">
      <formula>0</formula>
    </cfRule>
  </conditionalFormatting>
  <conditionalFormatting sqref="F898">
    <cfRule type="cellIs" dxfId="2" priority="470" stopIfTrue="1" operator="lessThan">
      <formula>0</formula>
    </cfRule>
  </conditionalFormatting>
  <conditionalFormatting sqref="F899">
    <cfRule type="cellIs" dxfId="2" priority="469" stopIfTrue="1" operator="lessThan">
      <formula>0</formula>
    </cfRule>
  </conditionalFormatting>
  <conditionalFormatting sqref="F900">
    <cfRule type="cellIs" dxfId="2" priority="468" stopIfTrue="1" operator="lessThan">
      <formula>0</formula>
    </cfRule>
  </conditionalFormatting>
  <conditionalFormatting sqref="F901">
    <cfRule type="cellIs" dxfId="2" priority="467" stopIfTrue="1" operator="lessThan">
      <formula>0</formula>
    </cfRule>
  </conditionalFormatting>
  <conditionalFormatting sqref="F902">
    <cfRule type="cellIs" dxfId="2" priority="466" stopIfTrue="1" operator="lessThan">
      <formula>0</formula>
    </cfRule>
  </conditionalFormatting>
  <conditionalFormatting sqref="F903">
    <cfRule type="cellIs" dxfId="2" priority="465" stopIfTrue="1" operator="lessThan">
      <formula>0</formula>
    </cfRule>
  </conditionalFormatting>
  <conditionalFormatting sqref="F904">
    <cfRule type="cellIs" dxfId="2" priority="464" stopIfTrue="1" operator="lessThan">
      <formula>0</formula>
    </cfRule>
  </conditionalFormatting>
  <conditionalFormatting sqref="F905">
    <cfRule type="cellIs" dxfId="2" priority="463" stopIfTrue="1" operator="lessThan">
      <formula>0</formula>
    </cfRule>
  </conditionalFormatting>
  <conditionalFormatting sqref="F906">
    <cfRule type="cellIs" dxfId="2" priority="462" stopIfTrue="1" operator="lessThan">
      <formula>0</formula>
    </cfRule>
  </conditionalFormatting>
  <conditionalFormatting sqref="F907">
    <cfRule type="cellIs" dxfId="2" priority="461" stopIfTrue="1" operator="lessThan">
      <formula>0</formula>
    </cfRule>
  </conditionalFormatting>
  <conditionalFormatting sqref="F908">
    <cfRule type="cellIs" dxfId="2" priority="460" stopIfTrue="1" operator="lessThan">
      <formula>0</formula>
    </cfRule>
  </conditionalFormatting>
  <conditionalFormatting sqref="F909">
    <cfRule type="cellIs" dxfId="2" priority="459" stopIfTrue="1" operator="lessThan">
      <formula>0</formula>
    </cfRule>
  </conditionalFormatting>
  <conditionalFormatting sqref="F910">
    <cfRule type="cellIs" dxfId="2" priority="458" stopIfTrue="1" operator="lessThan">
      <formula>0</formula>
    </cfRule>
  </conditionalFormatting>
  <conditionalFormatting sqref="F911">
    <cfRule type="cellIs" dxfId="2" priority="457" stopIfTrue="1" operator="lessThan">
      <formula>0</formula>
    </cfRule>
  </conditionalFormatting>
  <conditionalFormatting sqref="F912">
    <cfRule type="cellIs" dxfId="2" priority="456" stopIfTrue="1" operator="lessThan">
      <formula>0</formula>
    </cfRule>
  </conditionalFormatting>
  <conditionalFormatting sqref="F913">
    <cfRule type="cellIs" dxfId="2" priority="455" stopIfTrue="1" operator="lessThan">
      <formula>0</formula>
    </cfRule>
  </conditionalFormatting>
  <conditionalFormatting sqref="F914">
    <cfRule type="cellIs" dxfId="2" priority="454" stopIfTrue="1" operator="lessThan">
      <formula>0</formula>
    </cfRule>
  </conditionalFormatting>
  <conditionalFormatting sqref="F915">
    <cfRule type="cellIs" dxfId="2" priority="453" stopIfTrue="1" operator="lessThan">
      <formula>0</formula>
    </cfRule>
  </conditionalFormatting>
  <conditionalFormatting sqref="F916">
    <cfRule type="cellIs" dxfId="2" priority="452" stopIfTrue="1" operator="lessThan">
      <formula>0</formula>
    </cfRule>
  </conditionalFormatting>
  <conditionalFormatting sqref="F917">
    <cfRule type="cellIs" dxfId="2" priority="451" stopIfTrue="1" operator="lessThan">
      <formula>0</formula>
    </cfRule>
  </conditionalFormatting>
  <conditionalFormatting sqref="F918">
    <cfRule type="cellIs" dxfId="2" priority="450" stopIfTrue="1" operator="lessThan">
      <formula>0</formula>
    </cfRule>
  </conditionalFormatting>
  <conditionalFormatting sqref="F919">
    <cfRule type="cellIs" dxfId="2" priority="449" stopIfTrue="1" operator="lessThan">
      <formula>0</formula>
    </cfRule>
  </conditionalFormatting>
  <conditionalFormatting sqref="F920">
    <cfRule type="cellIs" dxfId="2" priority="448" stopIfTrue="1" operator="lessThan">
      <formula>0</formula>
    </cfRule>
  </conditionalFormatting>
  <conditionalFormatting sqref="F921">
    <cfRule type="cellIs" dxfId="2" priority="447" stopIfTrue="1" operator="lessThan">
      <formula>0</formula>
    </cfRule>
  </conditionalFormatting>
  <conditionalFormatting sqref="F922">
    <cfRule type="cellIs" dxfId="2" priority="446" stopIfTrue="1" operator="lessThan">
      <formula>0</formula>
    </cfRule>
  </conditionalFormatting>
  <conditionalFormatting sqref="F923">
    <cfRule type="cellIs" dxfId="2" priority="445" stopIfTrue="1" operator="lessThan">
      <formula>0</formula>
    </cfRule>
  </conditionalFormatting>
  <conditionalFormatting sqref="F924">
    <cfRule type="cellIs" dxfId="2" priority="444" stopIfTrue="1" operator="lessThan">
      <formula>0</formula>
    </cfRule>
  </conditionalFormatting>
  <conditionalFormatting sqref="F925">
    <cfRule type="cellIs" dxfId="2" priority="443" stopIfTrue="1" operator="lessThan">
      <formula>0</formula>
    </cfRule>
  </conditionalFormatting>
  <conditionalFormatting sqref="F926">
    <cfRule type="cellIs" dxfId="2" priority="442" stopIfTrue="1" operator="lessThan">
      <formula>0</formula>
    </cfRule>
  </conditionalFormatting>
  <conditionalFormatting sqref="F927">
    <cfRule type="cellIs" dxfId="2" priority="441" stopIfTrue="1" operator="lessThan">
      <formula>0</formula>
    </cfRule>
  </conditionalFormatting>
  <conditionalFormatting sqref="F928">
    <cfRule type="cellIs" dxfId="2" priority="440" stopIfTrue="1" operator="lessThan">
      <formula>0</formula>
    </cfRule>
  </conditionalFormatting>
  <conditionalFormatting sqref="F929">
    <cfRule type="cellIs" dxfId="2" priority="439" stopIfTrue="1" operator="lessThan">
      <formula>0</formula>
    </cfRule>
  </conditionalFormatting>
  <conditionalFormatting sqref="F930">
    <cfRule type="cellIs" dxfId="2" priority="438" stopIfTrue="1" operator="lessThan">
      <formula>0</formula>
    </cfRule>
  </conditionalFormatting>
  <conditionalFormatting sqref="F931">
    <cfRule type="cellIs" dxfId="2" priority="437" stopIfTrue="1" operator="lessThan">
      <formula>0</formula>
    </cfRule>
  </conditionalFormatting>
  <conditionalFormatting sqref="F932">
    <cfRule type="cellIs" dxfId="2" priority="436" stopIfTrue="1" operator="lessThan">
      <formula>0</formula>
    </cfRule>
  </conditionalFormatting>
  <conditionalFormatting sqref="F933">
    <cfRule type="cellIs" dxfId="2" priority="435" stopIfTrue="1" operator="lessThan">
      <formula>0</formula>
    </cfRule>
  </conditionalFormatting>
  <conditionalFormatting sqref="F934">
    <cfRule type="cellIs" dxfId="2" priority="434" stopIfTrue="1" operator="lessThan">
      <formula>0</formula>
    </cfRule>
  </conditionalFormatting>
  <conditionalFormatting sqref="F935">
    <cfRule type="cellIs" dxfId="2" priority="433" stopIfTrue="1" operator="lessThan">
      <formula>0</formula>
    </cfRule>
  </conditionalFormatting>
  <conditionalFormatting sqref="F936">
    <cfRule type="cellIs" dxfId="2" priority="432" stopIfTrue="1" operator="lessThan">
      <formula>0</formula>
    </cfRule>
  </conditionalFormatting>
  <conditionalFormatting sqref="F937">
    <cfRule type="cellIs" dxfId="2" priority="431" stopIfTrue="1" operator="lessThan">
      <formula>0</formula>
    </cfRule>
  </conditionalFormatting>
  <conditionalFormatting sqref="F938">
    <cfRule type="cellIs" dxfId="2" priority="430" stopIfTrue="1" operator="lessThan">
      <formula>0</formula>
    </cfRule>
  </conditionalFormatting>
  <conditionalFormatting sqref="F939">
    <cfRule type="cellIs" dxfId="2" priority="429" stopIfTrue="1" operator="lessThan">
      <formula>0</formula>
    </cfRule>
  </conditionalFormatting>
  <conditionalFormatting sqref="F940">
    <cfRule type="cellIs" dxfId="2" priority="428" stopIfTrue="1" operator="lessThan">
      <formula>0</formula>
    </cfRule>
  </conditionalFormatting>
  <conditionalFormatting sqref="F941">
    <cfRule type="cellIs" dxfId="2" priority="427" stopIfTrue="1" operator="lessThan">
      <formula>0</formula>
    </cfRule>
  </conditionalFormatting>
  <conditionalFormatting sqref="F942">
    <cfRule type="cellIs" dxfId="2" priority="426" stopIfTrue="1" operator="lessThan">
      <formula>0</formula>
    </cfRule>
  </conditionalFormatting>
  <conditionalFormatting sqref="F943">
    <cfRule type="cellIs" dxfId="2" priority="425" stopIfTrue="1" operator="lessThan">
      <formula>0</formula>
    </cfRule>
  </conditionalFormatting>
  <conditionalFormatting sqref="F944">
    <cfRule type="cellIs" dxfId="2" priority="424" stopIfTrue="1" operator="lessThan">
      <formula>0</formula>
    </cfRule>
  </conditionalFormatting>
  <conditionalFormatting sqref="F945">
    <cfRule type="cellIs" dxfId="2" priority="423" stopIfTrue="1" operator="lessThan">
      <formula>0</formula>
    </cfRule>
  </conditionalFormatting>
  <conditionalFormatting sqref="F946">
    <cfRule type="cellIs" dxfId="2" priority="422" stopIfTrue="1" operator="lessThan">
      <formula>0</formula>
    </cfRule>
  </conditionalFormatting>
  <conditionalFormatting sqref="F947">
    <cfRule type="cellIs" dxfId="2" priority="421" stopIfTrue="1" operator="lessThan">
      <formula>0</formula>
    </cfRule>
  </conditionalFormatting>
  <conditionalFormatting sqref="F948">
    <cfRule type="cellIs" dxfId="2" priority="420" stopIfTrue="1" operator="lessThan">
      <formula>0</formula>
    </cfRule>
  </conditionalFormatting>
  <conditionalFormatting sqref="F949">
    <cfRule type="cellIs" dxfId="2" priority="419" stopIfTrue="1" operator="lessThan">
      <formula>0</formula>
    </cfRule>
  </conditionalFormatting>
  <conditionalFormatting sqref="F950">
    <cfRule type="cellIs" dxfId="2" priority="418" stopIfTrue="1" operator="lessThan">
      <formula>0</formula>
    </cfRule>
  </conditionalFormatting>
  <conditionalFormatting sqref="F951">
    <cfRule type="cellIs" dxfId="2" priority="417" stopIfTrue="1" operator="lessThan">
      <formula>0</formula>
    </cfRule>
  </conditionalFormatting>
  <conditionalFormatting sqref="F952">
    <cfRule type="cellIs" dxfId="2" priority="416" stopIfTrue="1" operator="lessThan">
      <formula>0</formula>
    </cfRule>
  </conditionalFormatting>
  <conditionalFormatting sqref="F953">
    <cfRule type="cellIs" dxfId="2" priority="415" stopIfTrue="1" operator="lessThan">
      <formula>0</formula>
    </cfRule>
  </conditionalFormatting>
  <conditionalFormatting sqref="F954">
    <cfRule type="cellIs" dxfId="2" priority="414" stopIfTrue="1" operator="lessThan">
      <formula>0</formula>
    </cfRule>
  </conditionalFormatting>
  <conditionalFormatting sqref="F955">
    <cfRule type="cellIs" dxfId="2" priority="413" stopIfTrue="1" operator="lessThan">
      <formula>0</formula>
    </cfRule>
  </conditionalFormatting>
  <conditionalFormatting sqref="F956">
    <cfRule type="cellIs" dxfId="2" priority="412" stopIfTrue="1" operator="lessThan">
      <formula>0</formula>
    </cfRule>
  </conditionalFormatting>
  <conditionalFormatting sqref="F957">
    <cfRule type="cellIs" dxfId="2" priority="411" stopIfTrue="1" operator="lessThan">
      <formula>0</formula>
    </cfRule>
  </conditionalFormatting>
  <conditionalFormatting sqref="F958">
    <cfRule type="cellIs" dxfId="2" priority="410" stopIfTrue="1" operator="lessThan">
      <formula>0</formula>
    </cfRule>
  </conditionalFormatting>
  <conditionalFormatting sqref="F959">
    <cfRule type="cellIs" dxfId="2" priority="409" stopIfTrue="1" operator="lessThan">
      <formula>0</formula>
    </cfRule>
  </conditionalFormatting>
  <conditionalFormatting sqref="F960">
    <cfRule type="cellIs" dxfId="2" priority="408" stopIfTrue="1" operator="lessThan">
      <formula>0</formula>
    </cfRule>
  </conditionalFormatting>
  <conditionalFormatting sqref="F961">
    <cfRule type="cellIs" dxfId="2" priority="407" stopIfTrue="1" operator="lessThan">
      <formula>0</formula>
    </cfRule>
  </conditionalFormatting>
  <conditionalFormatting sqref="F962">
    <cfRule type="cellIs" dxfId="2" priority="406" stopIfTrue="1" operator="lessThan">
      <formula>0</formula>
    </cfRule>
  </conditionalFormatting>
  <conditionalFormatting sqref="F963">
    <cfRule type="cellIs" dxfId="2" priority="405" stopIfTrue="1" operator="lessThan">
      <formula>0</formula>
    </cfRule>
  </conditionalFormatting>
  <conditionalFormatting sqref="F964">
    <cfRule type="cellIs" dxfId="2" priority="404" stopIfTrue="1" operator="lessThan">
      <formula>0</formula>
    </cfRule>
  </conditionalFormatting>
  <conditionalFormatting sqref="F965">
    <cfRule type="cellIs" dxfId="2" priority="403" stopIfTrue="1" operator="lessThan">
      <formula>0</formula>
    </cfRule>
  </conditionalFormatting>
  <conditionalFormatting sqref="F966">
    <cfRule type="cellIs" dxfId="2" priority="402" stopIfTrue="1" operator="lessThan">
      <formula>0</formula>
    </cfRule>
  </conditionalFormatting>
  <conditionalFormatting sqref="F967">
    <cfRule type="cellIs" dxfId="2" priority="401" stopIfTrue="1" operator="lessThan">
      <formula>0</formula>
    </cfRule>
  </conditionalFormatting>
  <conditionalFormatting sqref="F968">
    <cfRule type="cellIs" dxfId="2" priority="400" stopIfTrue="1" operator="lessThan">
      <formula>0</formula>
    </cfRule>
  </conditionalFormatting>
  <conditionalFormatting sqref="F969">
    <cfRule type="cellIs" dxfId="2" priority="399" stopIfTrue="1" operator="lessThan">
      <formula>0</formula>
    </cfRule>
  </conditionalFormatting>
  <conditionalFormatting sqref="F970">
    <cfRule type="cellIs" dxfId="2" priority="398" stopIfTrue="1" operator="lessThan">
      <formula>0</formula>
    </cfRule>
  </conditionalFormatting>
  <conditionalFormatting sqref="F971">
    <cfRule type="cellIs" dxfId="2" priority="397" stopIfTrue="1" operator="lessThan">
      <formula>0</formula>
    </cfRule>
  </conditionalFormatting>
  <conditionalFormatting sqref="F972">
    <cfRule type="cellIs" dxfId="2" priority="396" stopIfTrue="1" operator="lessThan">
      <formula>0</formula>
    </cfRule>
  </conditionalFormatting>
  <conditionalFormatting sqref="F973">
    <cfRule type="cellIs" dxfId="2" priority="395" stopIfTrue="1" operator="lessThan">
      <formula>0</formula>
    </cfRule>
  </conditionalFormatting>
  <conditionalFormatting sqref="F974">
    <cfRule type="cellIs" dxfId="2" priority="394" stopIfTrue="1" operator="lessThan">
      <formula>0</formula>
    </cfRule>
  </conditionalFormatting>
  <conditionalFormatting sqref="F975">
    <cfRule type="cellIs" dxfId="2" priority="393" stopIfTrue="1" operator="lessThan">
      <formula>0</formula>
    </cfRule>
  </conditionalFormatting>
  <conditionalFormatting sqref="F976">
    <cfRule type="cellIs" dxfId="2" priority="392" stopIfTrue="1" operator="lessThan">
      <formula>0</formula>
    </cfRule>
  </conditionalFormatting>
  <conditionalFormatting sqref="F977">
    <cfRule type="cellIs" dxfId="2" priority="391" stopIfTrue="1" operator="lessThan">
      <formula>0</formula>
    </cfRule>
  </conditionalFormatting>
  <conditionalFormatting sqref="F978">
    <cfRule type="cellIs" dxfId="2" priority="390" stopIfTrue="1" operator="lessThan">
      <formula>0</formula>
    </cfRule>
  </conditionalFormatting>
  <conditionalFormatting sqref="F979">
    <cfRule type="cellIs" dxfId="2" priority="389" stopIfTrue="1" operator="lessThan">
      <formula>0</formula>
    </cfRule>
  </conditionalFormatting>
  <conditionalFormatting sqref="F980">
    <cfRule type="cellIs" dxfId="2" priority="388" stopIfTrue="1" operator="lessThan">
      <formula>0</formula>
    </cfRule>
  </conditionalFormatting>
  <conditionalFormatting sqref="F981">
    <cfRule type="cellIs" dxfId="2" priority="387" stopIfTrue="1" operator="lessThan">
      <formula>0</formula>
    </cfRule>
  </conditionalFormatting>
  <conditionalFormatting sqref="F982">
    <cfRule type="cellIs" dxfId="2" priority="386" stopIfTrue="1" operator="lessThan">
      <formula>0</formula>
    </cfRule>
  </conditionalFormatting>
  <conditionalFormatting sqref="F983">
    <cfRule type="cellIs" dxfId="2" priority="385" stopIfTrue="1" operator="lessThan">
      <formula>0</formula>
    </cfRule>
  </conditionalFormatting>
  <conditionalFormatting sqref="F984">
    <cfRule type="cellIs" dxfId="2" priority="384" stopIfTrue="1" operator="lessThan">
      <formula>0</formula>
    </cfRule>
  </conditionalFormatting>
  <conditionalFormatting sqref="F985">
    <cfRule type="cellIs" dxfId="2" priority="383" stopIfTrue="1" operator="lessThan">
      <formula>0</formula>
    </cfRule>
  </conditionalFormatting>
  <conditionalFormatting sqref="F986">
    <cfRule type="cellIs" dxfId="2" priority="382" stopIfTrue="1" operator="lessThan">
      <formula>0</formula>
    </cfRule>
  </conditionalFormatting>
  <conditionalFormatting sqref="F987">
    <cfRule type="cellIs" dxfId="2" priority="381" stopIfTrue="1" operator="lessThan">
      <formula>0</formula>
    </cfRule>
  </conditionalFormatting>
  <conditionalFormatting sqref="F988">
    <cfRule type="cellIs" dxfId="2" priority="380" stopIfTrue="1" operator="lessThan">
      <formula>0</formula>
    </cfRule>
  </conditionalFormatting>
  <conditionalFormatting sqref="F989">
    <cfRule type="cellIs" dxfId="2" priority="379" stopIfTrue="1" operator="lessThan">
      <formula>0</formula>
    </cfRule>
  </conditionalFormatting>
  <conditionalFormatting sqref="F990">
    <cfRule type="cellIs" dxfId="2" priority="378" stopIfTrue="1" operator="lessThan">
      <formula>0</formula>
    </cfRule>
  </conditionalFormatting>
  <conditionalFormatting sqref="F991">
    <cfRule type="cellIs" dxfId="2" priority="377" stopIfTrue="1" operator="lessThan">
      <formula>0</formula>
    </cfRule>
  </conditionalFormatting>
  <conditionalFormatting sqref="F992">
    <cfRule type="cellIs" dxfId="2" priority="376" stopIfTrue="1" operator="lessThan">
      <formula>0</formula>
    </cfRule>
  </conditionalFormatting>
  <conditionalFormatting sqref="F993">
    <cfRule type="cellIs" dxfId="2" priority="375" stopIfTrue="1" operator="lessThan">
      <formula>0</formula>
    </cfRule>
  </conditionalFormatting>
  <conditionalFormatting sqref="F994">
    <cfRule type="cellIs" dxfId="2" priority="374" stopIfTrue="1" operator="lessThan">
      <formula>0</formula>
    </cfRule>
  </conditionalFormatting>
  <conditionalFormatting sqref="F995">
    <cfRule type="cellIs" dxfId="2" priority="373" stopIfTrue="1" operator="lessThan">
      <formula>0</formula>
    </cfRule>
  </conditionalFormatting>
  <conditionalFormatting sqref="F996">
    <cfRule type="cellIs" dxfId="2" priority="372" stopIfTrue="1" operator="lessThan">
      <formula>0</formula>
    </cfRule>
  </conditionalFormatting>
  <conditionalFormatting sqref="F997">
    <cfRule type="cellIs" dxfId="2" priority="371" stopIfTrue="1" operator="lessThan">
      <formula>0</formula>
    </cfRule>
  </conditionalFormatting>
  <conditionalFormatting sqref="F998">
    <cfRule type="cellIs" dxfId="2" priority="370" stopIfTrue="1" operator="lessThan">
      <formula>0</formula>
    </cfRule>
  </conditionalFormatting>
  <conditionalFormatting sqref="F999">
    <cfRule type="cellIs" dxfId="2" priority="369" stopIfTrue="1" operator="lessThan">
      <formula>0</formula>
    </cfRule>
  </conditionalFormatting>
  <conditionalFormatting sqref="F1000">
    <cfRule type="cellIs" dxfId="2" priority="368" stopIfTrue="1" operator="lessThan">
      <formula>0</formula>
    </cfRule>
  </conditionalFormatting>
  <conditionalFormatting sqref="F1001">
    <cfRule type="cellIs" dxfId="2" priority="367" stopIfTrue="1" operator="lessThan">
      <formula>0</formula>
    </cfRule>
  </conditionalFormatting>
  <conditionalFormatting sqref="F1002">
    <cfRule type="cellIs" dxfId="2" priority="366" stopIfTrue="1" operator="lessThan">
      <formula>0</formula>
    </cfRule>
  </conditionalFormatting>
  <conditionalFormatting sqref="F1003">
    <cfRule type="cellIs" dxfId="2" priority="365" stopIfTrue="1" operator="lessThan">
      <formula>0</formula>
    </cfRule>
  </conditionalFormatting>
  <conditionalFormatting sqref="F1004">
    <cfRule type="cellIs" dxfId="2" priority="364" stopIfTrue="1" operator="lessThan">
      <formula>0</formula>
    </cfRule>
  </conditionalFormatting>
  <conditionalFormatting sqref="F1005">
    <cfRule type="cellIs" dxfId="2" priority="363" stopIfTrue="1" operator="lessThan">
      <formula>0</formula>
    </cfRule>
  </conditionalFormatting>
  <conditionalFormatting sqref="F1006">
    <cfRule type="cellIs" dxfId="2" priority="362" stopIfTrue="1" operator="lessThan">
      <formula>0</formula>
    </cfRule>
  </conditionalFormatting>
  <conditionalFormatting sqref="F1007">
    <cfRule type="cellIs" dxfId="2" priority="361" stopIfTrue="1" operator="lessThan">
      <formula>0</formula>
    </cfRule>
  </conditionalFormatting>
  <conditionalFormatting sqref="F1008">
    <cfRule type="cellIs" dxfId="2" priority="360" stopIfTrue="1" operator="lessThan">
      <formula>0</formula>
    </cfRule>
  </conditionalFormatting>
  <conditionalFormatting sqref="F1009">
    <cfRule type="cellIs" dxfId="2" priority="359" stopIfTrue="1" operator="lessThan">
      <formula>0</formula>
    </cfRule>
  </conditionalFormatting>
  <conditionalFormatting sqref="F1010">
    <cfRule type="cellIs" dxfId="2" priority="358" stopIfTrue="1" operator="lessThan">
      <formula>0</formula>
    </cfRule>
  </conditionalFormatting>
  <conditionalFormatting sqref="F1011">
    <cfRule type="cellIs" dxfId="2" priority="357" stopIfTrue="1" operator="lessThan">
      <formula>0</formula>
    </cfRule>
  </conditionalFormatting>
  <conditionalFormatting sqref="F1012">
    <cfRule type="cellIs" dxfId="2" priority="356" stopIfTrue="1" operator="lessThan">
      <formula>0</formula>
    </cfRule>
  </conditionalFormatting>
  <conditionalFormatting sqref="F1013">
    <cfRule type="cellIs" dxfId="2" priority="355" stopIfTrue="1" operator="lessThan">
      <formula>0</formula>
    </cfRule>
  </conditionalFormatting>
  <conditionalFormatting sqref="F1014">
    <cfRule type="cellIs" dxfId="2" priority="354" stopIfTrue="1" operator="lessThan">
      <formula>0</formula>
    </cfRule>
  </conditionalFormatting>
  <conditionalFormatting sqref="F1015">
    <cfRule type="cellIs" dxfId="2" priority="353" stopIfTrue="1" operator="lessThan">
      <formula>0</formula>
    </cfRule>
  </conditionalFormatting>
  <conditionalFormatting sqref="F1016">
    <cfRule type="cellIs" dxfId="2" priority="352" stopIfTrue="1" operator="lessThan">
      <formula>0</formula>
    </cfRule>
  </conditionalFormatting>
  <conditionalFormatting sqref="F1017">
    <cfRule type="cellIs" dxfId="2" priority="351" stopIfTrue="1" operator="lessThan">
      <formula>0</formula>
    </cfRule>
  </conditionalFormatting>
  <conditionalFormatting sqref="F1018">
    <cfRule type="cellIs" dxfId="2" priority="350" stopIfTrue="1" operator="lessThan">
      <formula>0</formula>
    </cfRule>
  </conditionalFormatting>
  <conditionalFormatting sqref="F1019">
    <cfRule type="cellIs" dxfId="2" priority="349" stopIfTrue="1" operator="lessThan">
      <formula>0</formula>
    </cfRule>
  </conditionalFormatting>
  <conditionalFormatting sqref="F1020">
    <cfRule type="cellIs" dxfId="2" priority="348" stopIfTrue="1" operator="lessThan">
      <formula>0</formula>
    </cfRule>
  </conditionalFormatting>
  <conditionalFormatting sqref="F1021">
    <cfRule type="cellIs" dxfId="2" priority="347" stopIfTrue="1" operator="lessThan">
      <formula>0</formula>
    </cfRule>
  </conditionalFormatting>
  <conditionalFormatting sqref="F1022">
    <cfRule type="cellIs" dxfId="2" priority="346" stopIfTrue="1" operator="lessThan">
      <formula>0</formula>
    </cfRule>
  </conditionalFormatting>
  <conditionalFormatting sqref="F1023">
    <cfRule type="cellIs" dxfId="2" priority="345" stopIfTrue="1" operator="lessThan">
      <formula>0</formula>
    </cfRule>
  </conditionalFormatting>
  <conditionalFormatting sqref="F1024">
    <cfRule type="cellIs" dxfId="2" priority="344" stopIfTrue="1" operator="lessThan">
      <formula>0</formula>
    </cfRule>
  </conditionalFormatting>
  <conditionalFormatting sqref="F1025">
    <cfRule type="cellIs" dxfId="2" priority="343" stopIfTrue="1" operator="lessThan">
      <formula>0</formula>
    </cfRule>
  </conditionalFormatting>
  <conditionalFormatting sqref="F1026">
    <cfRule type="cellIs" dxfId="2" priority="342" stopIfTrue="1" operator="lessThan">
      <formula>0</formula>
    </cfRule>
  </conditionalFormatting>
  <conditionalFormatting sqref="F1027">
    <cfRule type="cellIs" dxfId="2" priority="341" stopIfTrue="1" operator="lessThan">
      <formula>0</formula>
    </cfRule>
  </conditionalFormatting>
  <conditionalFormatting sqref="F1028">
    <cfRule type="cellIs" dxfId="2" priority="340" stopIfTrue="1" operator="lessThan">
      <formula>0</formula>
    </cfRule>
  </conditionalFormatting>
  <conditionalFormatting sqref="F1029">
    <cfRule type="cellIs" dxfId="2" priority="339" stopIfTrue="1" operator="lessThan">
      <formula>0</formula>
    </cfRule>
  </conditionalFormatting>
  <conditionalFormatting sqref="F1030">
    <cfRule type="cellIs" dxfId="2" priority="338" stopIfTrue="1" operator="lessThan">
      <formula>0</formula>
    </cfRule>
  </conditionalFormatting>
  <conditionalFormatting sqref="F1031">
    <cfRule type="cellIs" dxfId="2" priority="337" stopIfTrue="1" operator="lessThan">
      <formula>0</formula>
    </cfRule>
  </conditionalFormatting>
  <conditionalFormatting sqref="F1032">
    <cfRule type="cellIs" dxfId="2" priority="336" stopIfTrue="1" operator="lessThan">
      <formula>0</formula>
    </cfRule>
  </conditionalFormatting>
  <conditionalFormatting sqref="F1033">
    <cfRule type="cellIs" dxfId="2" priority="335" stopIfTrue="1" operator="lessThan">
      <formula>0</formula>
    </cfRule>
  </conditionalFormatting>
  <conditionalFormatting sqref="F1034">
    <cfRule type="cellIs" dxfId="2" priority="334" stopIfTrue="1" operator="lessThan">
      <formula>0</formula>
    </cfRule>
  </conditionalFormatting>
  <conditionalFormatting sqref="F1035">
    <cfRule type="cellIs" dxfId="2" priority="333" stopIfTrue="1" operator="lessThan">
      <formula>0</formula>
    </cfRule>
  </conditionalFormatting>
  <conditionalFormatting sqref="F1036">
    <cfRule type="cellIs" dxfId="2" priority="332" stopIfTrue="1" operator="lessThan">
      <formula>0</formula>
    </cfRule>
  </conditionalFormatting>
  <conditionalFormatting sqref="F1037">
    <cfRule type="cellIs" dxfId="2" priority="331" stopIfTrue="1" operator="lessThan">
      <formula>0</formula>
    </cfRule>
  </conditionalFormatting>
  <conditionalFormatting sqref="F1038">
    <cfRule type="cellIs" dxfId="2" priority="330" stopIfTrue="1" operator="lessThan">
      <formula>0</formula>
    </cfRule>
  </conditionalFormatting>
  <conditionalFormatting sqref="F1039">
    <cfRule type="cellIs" dxfId="2" priority="329" stopIfTrue="1" operator="lessThan">
      <formula>0</formula>
    </cfRule>
  </conditionalFormatting>
  <conditionalFormatting sqref="F1040">
    <cfRule type="cellIs" dxfId="2" priority="328" stopIfTrue="1" operator="lessThan">
      <formula>0</formula>
    </cfRule>
  </conditionalFormatting>
  <conditionalFormatting sqref="F1041">
    <cfRule type="cellIs" dxfId="2" priority="327" stopIfTrue="1" operator="lessThan">
      <formula>0</formula>
    </cfRule>
  </conditionalFormatting>
  <conditionalFormatting sqref="F1042">
    <cfRule type="cellIs" dxfId="2" priority="326" stopIfTrue="1" operator="lessThan">
      <formula>0</formula>
    </cfRule>
  </conditionalFormatting>
  <conditionalFormatting sqref="F1043">
    <cfRule type="cellIs" dxfId="2" priority="325" stopIfTrue="1" operator="lessThan">
      <formula>0</formula>
    </cfRule>
  </conditionalFormatting>
  <conditionalFormatting sqref="F1044">
    <cfRule type="cellIs" dxfId="2" priority="324" stopIfTrue="1" operator="lessThan">
      <formula>0</formula>
    </cfRule>
  </conditionalFormatting>
  <conditionalFormatting sqref="F1045">
    <cfRule type="cellIs" dxfId="2" priority="323" stopIfTrue="1" operator="lessThan">
      <formula>0</formula>
    </cfRule>
  </conditionalFormatting>
  <conditionalFormatting sqref="F1046">
    <cfRule type="cellIs" dxfId="2" priority="322" stopIfTrue="1" operator="lessThan">
      <formula>0</formula>
    </cfRule>
  </conditionalFormatting>
  <conditionalFormatting sqref="F1047">
    <cfRule type="cellIs" dxfId="2" priority="321" stopIfTrue="1" operator="lessThan">
      <formula>0</formula>
    </cfRule>
  </conditionalFormatting>
  <conditionalFormatting sqref="F1048">
    <cfRule type="cellIs" dxfId="2" priority="320" stopIfTrue="1" operator="lessThan">
      <formula>0</formula>
    </cfRule>
  </conditionalFormatting>
  <conditionalFormatting sqref="F1049">
    <cfRule type="cellIs" dxfId="2" priority="319" stopIfTrue="1" operator="lessThan">
      <formula>0</formula>
    </cfRule>
  </conditionalFormatting>
  <conditionalFormatting sqref="F1050">
    <cfRule type="cellIs" dxfId="2" priority="318" stopIfTrue="1" operator="lessThan">
      <formula>0</formula>
    </cfRule>
  </conditionalFormatting>
  <conditionalFormatting sqref="F1051">
    <cfRule type="cellIs" dxfId="2" priority="317" stopIfTrue="1" operator="lessThan">
      <formula>0</formula>
    </cfRule>
  </conditionalFormatting>
  <conditionalFormatting sqref="F1052">
    <cfRule type="cellIs" dxfId="2" priority="316" stopIfTrue="1" operator="lessThan">
      <formula>0</formula>
    </cfRule>
  </conditionalFormatting>
  <conditionalFormatting sqref="F1053">
    <cfRule type="cellIs" dxfId="2" priority="315" stopIfTrue="1" operator="lessThan">
      <formula>0</formula>
    </cfRule>
  </conditionalFormatting>
  <conditionalFormatting sqref="F1054">
    <cfRule type="cellIs" dxfId="2" priority="314" stopIfTrue="1" operator="lessThan">
      <formula>0</formula>
    </cfRule>
  </conditionalFormatting>
  <conditionalFormatting sqref="F1055">
    <cfRule type="cellIs" dxfId="2" priority="313" stopIfTrue="1" operator="lessThan">
      <formula>0</formula>
    </cfRule>
  </conditionalFormatting>
  <conditionalFormatting sqref="F1056">
    <cfRule type="cellIs" dxfId="2" priority="312" stopIfTrue="1" operator="lessThan">
      <formula>0</formula>
    </cfRule>
  </conditionalFormatting>
  <conditionalFormatting sqref="F1057">
    <cfRule type="cellIs" dxfId="2" priority="311" stopIfTrue="1" operator="lessThan">
      <formula>0</formula>
    </cfRule>
  </conditionalFormatting>
  <conditionalFormatting sqref="F1058">
    <cfRule type="cellIs" dxfId="2" priority="310" stopIfTrue="1" operator="lessThan">
      <formula>0</formula>
    </cfRule>
  </conditionalFormatting>
  <conditionalFormatting sqref="F1059">
    <cfRule type="cellIs" dxfId="2" priority="309" stopIfTrue="1" operator="lessThan">
      <formula>0</formula>
    </cfRule>
  </conditionalFormatting>
  <conditionalFormatting sqref="F1060">
    <cfRule type="cellIs" dxfId="2" priority="308" stopIfTrue="1" operator="lessThan">
      <formula>0</formula>
    </cfRule>
  </conditionalFormatting>
  <conditionalFormatting sqref="F1061">
    <cfRule type="cellIs" dxfId="2" priority="307" stopIfTrue="1" operator="lessThan">
      <formula>0</formula>
    </cfRule>
  </conditionalFormatting>
  <conditionalFormatting sqref="F1062">
    <cfRule type="cellIs" dxfId="2" priority="306" stopIfTrue="1" operator="lessThan">
      <formula>0</formula>
    </cfRule>
  </conditionalFormatting>
  <conditionalFormatting sqref="F1063">
    <cfRule type="cellIs" dxfId="2" priority="305" stopIfTrue="1" operator="lessThan">
      <formula>0</formula>
    </cfRule>
  </conditionalFormatting>
  <conditionalFormatting sqref="F1064">
    <cfRule type="cellIs" dxfId="2" priority="304" stopIfTrue="1" operator="lessThan">
      <formula>0</formula>
    </cfRule>
  </conditionalFormatting>
  <conditionalFormatting sqref="F1065">
    <cfRule type="cellIs" dxfId="2" priority="303" stopIfTrue="1" operator="lessThan">
      <formula>0</formula>
    </cfRule>
  </conditionalFormatting>
  <conditionalFormatting sqref="F1066">
    <cfRule type="cellIs" dxfId="2" priority="302" stopIfTrue="1" operator="lessThan">
      <formula>0</formula>
    </cfRule>
  </conditionalFormatting>
  <conditionalFormatting sqref="F1067">
    <cfRule type="cellIs" dxfId="2" priority="301" stopIfTrue="1" operator="lessThan">
      <formula>0</formula>
    </cfRule>
  </conditionalFormatting>
  <conditionalFormatting sqref="F1068">
    <cfRule type="cellIs" dxfId="2" priority="300" stopIfTrue="1" operator="lessThan">
      <formula>0</formula>
    </cfRule>
  </conditionalFormatting>
  <conditionalFormatting sqref="F1069">
    <cfRule type="cellIs" dxfId="2" priority="299" stopIfTrue="1" operator="lessThan">
      <formula>0</formula>
    </cfRule>
  </conditionalFormatting>
  <conditionalFormatting sqref="F1070">
    <cfRule type="cellIs" dxfId="2" priority="298" stopIfTrue="1" operator="lessThan">
      <formula>0</formula>
    </cfRule>
  </conditionalFormatting>
  <conditionalFormatting sqref="F1071">
    <cfRule type="cellIs" dxfId="2" priority="297" stopIfTrue="1" operator="lessThan">
      <formula>0</formula>
    </cfRule>
  </conditionalFormatting>
  <conditionalFormatting sqref="F1072">
    <cfRule type="cellIs" dxfId="2" priority="296" stopIfTrue="1" operator="lessThan">
      <formula>0</formula>
    </cfRule>
  </conditionalFormatting>
  <conditionalFormatting sqref="F1073">
    <cfRule type="cellIs" dxfId="2" priority="295" stopIfTrue="1" operator="lessThan">
      <formula>0</formula>
    </cfRule>
  </conditionalFormatting>
  <conditionalFormatting sqref="F1074">
    <cfRule type="cellIs" dxfId="2" priority="294" stopIfTrue="1" operator="lessThan">
      <formula>0</formula>
    </cfRule>
  </conditionalFormatting>
  <conditionalFormatting sqref="F1075">
    <cfRule type="cellIs" dxfId="2" priority="293" stopIfTrue="1" operator="lessThan">
      <formula>0</formula>
    </cfRule>
  </conditionalFormatting>
  <conditionalFormatting sqref="F1076">
    <cfRule type="cellIs" dxfId="2" priority="292" stopIfTrue="1" operator="lessThan">
      <formula>0</formula>
    </cfRule>
  </conditionalFormatting>
  <conditionalFormatting sqref="F1077">
    <cfRule type="cellIs" dxfId="2" priority="291" stopIfTrue="1" operator="lessThan">
      <formula>0</formula>
    </cfRule>
  </conditionalFormatting>
  <conditionalFormatting sqref="F1078">
    <cfRule type="cellIs" dxfId="2" priority="290" stopIfTrue="1" operator="lessThan">
      <formula>0</formula>
    </cfRule>
  </conditionalFormatting>
  <conditionalFormatting sqref="F1079">
    <cfRule type="cellIs" dxfId="2" priority="289" stopIfTrue="1" operator="lessThan">
      <formula>0</formula>
    </cfRule>
  </conditionalFormatting>
  <conditionalFormatting sqref="F1080">
    <cfRule type="cellIs" dxfId="2" priority="288" stopIfTrue="1" operator="lessThan">
      <formula>0</formula>
    </cfRule>
  </conditionalFormatting>
  <conditionalFormatting sqref="F1081">
    <cfRule type="cellIs" dxfId="2" priority="287" stopIfTrue="1" operator="lessThan">
      <formula>0</formula>
    </cfRule>
  </conditionalFormatting>
  <conditionalFormatting sqref="F1082">
    <cfRule type="cellIs" dxfId="2" priority="286" stopIfTrue="1" operator="lessThan">
      <formula>0</formula>
    </cfRule>
  </conditionalFormatting>
  <conditionalFormatting sqref="F1083">
    <cfRule type="cellIs" dxfId="2" priority="285" stopIfTrue="1" operator="lessThan">
      <formula>0</formula>
    </cfRule>
  </conditionalFormatting>
  <conditionalFormatting sqref="F1084">
    <cfRule type="cellIs" dxfId="2" priority="284" stopIfTrue="1" operator="lessThan">
      <formula>0</formula>
    </cfRule>
  </conditionalFormatting>
  <conditionalFormatting sqref="F1085">
    <cfRule type="cellIs" dxfId="2" priority="283" stopIfTrue="1" operator="lessThan">
      <formula>0</formula>
    </cfRule>
  </conditionalFormatting>
  <conditionalFormatting sqref="F1086">
    <cfRule type="cellIs" dxfId="2" priority="282" stopIfTrue="1" operator="lessThan">
      <formula>0</formula>
    </cfRule>
  </conditionalFormatting>
  <conditionalFormatting sqref="F1087">
    <cfRule type="cellIs" dxfId="2" priority="281" stopIfTrue="1" operator="lessThan">
      <formula>0</formula>
    </cfRule>
  </conditionalFormatting>
  <conditionalFormatting sqref="F1088">
    <cfRule type="cellIs" dxfId="2" priority="280" stopIfTrue="1" operator="lessThan">
      <formula>0</formula>
    </cfRule>
  </conditionalFormatting>
  <conditionalFormatting sqref="F1089">
    <cfRule type="cellIs" dxfId="2" priority="279" stopIfTrue="1" operator="lessThan">
      <formula>0</formula>
    </cfRule>
  </conditionalFormatting>
  <conditionalFormatting sqref="F1090">
    <cfRule type="cellIs" dxfId="2" priority="278" stopIfTrue="1" operator="lessThan">
      <formula>0</formula>
    </cfRule>
  </conditionalFormatting>
  <conditionalFormatting sqref="F1091">
    <cfRule type="cellIs" dxfId="2" priority="277" stopIfTrue="1" operator="lessThan">
      <formula>0</formula>
    </cfRule>
  </conditionalFormatting>
  <conditionalFormatting sqref="F1092">
    <cfRule type="cellIs" dxfId="2" priority="276" stopIfTrue="1" operator="lessThan">
      <formula>0</formula>
    </cfRule>
  </conditionalFormatting>
  <conditionalFormatting sqref="F1093">
    <cfRule type="cellIs" dxfId="2" priority="275" stopIfTrue="1" operator="lessThan">
      <formula>0</formula>
    </cfRule>
  </conditionalFormatting>
  <conditionalFormatting sqref="F1094">
    <cfRule type="cellIs" dxfId="2" priority="274" stopIfTrue="1" operator="lessThan">
      <formula>0</formula>
    </cfRule>
  </conditionalFormatting>
  <conditionalFormatting sqref="F1095">
    <cfRule type="cellIs" dxfId="2" priority="273" stopIfTrue="1" operator="lessThan">
      <formula>0</formula>
    </cfRule>
  </conditionalFormatting>
  <conditionalFormatting sqref="F1096">
    <cfRule type="cellIs" dxfId="2" priority="272" stopIfTrue="1" operator="lessThan">
      <formula>0</formula>
    </cfRule>
  </conditionalFormatting>
  <conditionalFormatting sqref="F1097">
    <cfRule type="cellIs" dxfId="2" priority="271" stopIfTrue="1" operator="lessThan">
      <formula>0</formula>
    </cfRule>
  </conditionalFormatting>
  <conditionalFormatting sqref="F1098">
    <cfRule type="cellIs" dxfId="2" priority="270" stopIfTrue="1" operator="lessThan">
      <formula>0</formula>
    </cfRule>
  </conditionalFormatting>
  <conditionalFormatting sqref="F1099">
    <cfRule type="cellIs" dxfId="2" priority="269" stopIfTrue="1" operator="lessThan">
      <formula>0</formula>
    </cfRule>
  </conditionalFormatting>
  <conditionalFormatting sqref="F1100">
    <cfRule type="cellIs" dxfId="2" priority="268" stopIfTrue="1" operator="lessThan">
      <formula>0</formula>
    </cfRule>
  </conditionalFormatting>
  <conditionalFormatting sqref="F1101">
    <cfRule type="cellIs" dxfId="2" priority="267" stopIfTrue="1" operator="lessThan">
      <formula>0</formula>
    </cfRule>
  </conditionalFormatting>
  <conditionalFormatting sqref="F1102">
    <cfRule type="cellIs" dxfId="2" priority="266" stopIfTrue="1" operator="lessThan">
      <formula>0</formula>
    </cfRule>
  </conditionalFormatting>
  <conditionalFormatting sqref="F1103">
    <cfRule type="cellIs" dxfId="2" priority="265" stopIfTrue="1" operator="lessThan">
      <formula>0</formula>
    </cfRule>
  </conditionalFormatting>
  <conditionalFormatting sqref="F1104">
    <cfRule type="cellIs" dxfId="2" priority="264" stopIfTrue="1" operator="lessThan">
      <formula>0</formula>
    </cfRule>
  </conditionalFormatting>
  <conditionalFormatting sqref="F1105">
    <cfRule type="cellIs" dxfId="2" priority="263" stopIfTrue="1" operator="lessThan">
      <formula>0</formula>
    </cfRule>
  </conditionalFormatting>
  <conditionalFormatting sqref="F1106">
    <cfRule type="cellIs" dxfId="2" priority="262" stopIfTrue="1" operator="lessThan">
      <formula>0</formula>
    </cfRule>
  </conditionalFormatting>
  <conditionalFormatting sqref="F1107">
    <cfRule type="cellIs" dxfId="2" priority="261" stopIfTrue="1" operator="lessThan">
      <formula>0</formula>
    </cfRule>
  </conditionalFormatting>
  <conditionalFormatting sqref="F1108">
    <cfRule type="cellIs" dxfId="2" priority="260" stopIfTrue="1" operator="lessThan">
      <formula>0</formula>
    </cfRule>
  </conditionalFormatting>
  <conditionalFormatting sqref="F1109">
    <cfRule type="cellIs" dxfId="2" priority="259" stopIfTrue="1" operator="lessThan">
      <formula>0</formula>
    </cfRule>
  </conditionalFormatting>
  <conditionalFormatting sqref="F1110">
    <cfRule type="cellIs" dxfId="2" priority="258" stopIfTrue="1" operator="lessThan">
      <formula>0</formula>
    </cfRule>
  </conditionalFormatting>
  <conditionalFormatting sqref="F1111">
    <cfRule type="cellIs" dxfId="2" priority="257" stopIfTrue="1" operator="lessThan">
      <formula>0</formula>
    </cfRule>
  </conditionalFormatting>
  <conditionalFormatting sqref="F1112">
    <cfRule type="cellIs" dxfId="2" priority="256" stopIfTrue="1" operator="lessThan">
      <formula>0</formula>
    </cfRule>
  </conditionalFormatting>
  <conditionalFormatting sqref="F1113">
    <cfRule type="cellIs" dxfId="2" priority="255" stopIfTrue="1" operator="lessThan">
      <formula>0</formula>
    </cfRule>
  </conditionalFormatting>
  <conditionalFormatting sqref="F1114">
    <cfRule type="cellIs" dxfId="2" priority="254" stopIfTrue="1" operator="lessThan">
      <formula>0</formula>
    </cfRule>
  </conditionalFormatting>
  <conditionalFormatting sqref="F1115">
    <cfRule type="cellIs" dxfId="2" priority="253" stopIfTrue="1" operator="lessThan">
      <formula>0</formula>
    </cfRule>
  </conditionalFormatting>
  <conditionalFormatting sqref="F1116">
    <cfRule type="cellIs" dxfId="2" priority="252" stopIfTrue="1" operator="lessThan">
      <formula>0</formula>
    </cfRule>
  </conditionalFormatting>
  <conditionalFormatting sqref="F1117">
    <cfRule type="cellIs" dxfId="2" priority="251" stopIfTrue="1" operator="lessThan">
      <formula>0</formula>
    </cfRule>
  </conditionalFormatting>
  <conditionalFormatting sqref="F1118">
    <cfRule type="cellIs" dxfId="2" priority="250" stopIfTrue="1" operator="lessThan">
      <formula>0</formula>
    </cfRule>
  </conditionalFormatting>
  <conditionalFormatting sqref="F1119">
    <cfRule type="cellIs" dxfId="2" priority="249" stopIfTrue="1" operator="lessThan">
      <formula>0</formula>
    </cfRule>
  </conditionalFormatting>
  <conditionalFormatting sqref="F1120">
    <cfRule type="cellIs" dxfId="2" priority="248" stopIfTrue="1" operator="lessThan">
      <formula>0</formula>
    </cfRule>
  </conditionalFormatting>
  <conditionalFormatting sqref="F1121">
    <cfRule type="cellIs" dxfId="2" priority="247" stopIfTrue="1" operator="lessThan">
      <formula>0</formula>
    </cfRule>
  </conditionalFormatting>
  <conditionalFormatting sqref="F1122">
    <cfRule type="cellIs" dxfId="2" priority="246" stopIfTrue="1" operator="lessThan">
      <formula>0</formula>
    </cfRule>
  </conditionalFormatting>
  <conditionalFormatting sqref="F1123">
    <cfRule type="cellIs" dxfId="2" priority="245" stopIfTrue="1" operator="lessThan">
      <formula>0</formula>
    </cfRule>
  </conditionalFormatting>
  <conditionalFormatting sqref="F1124">
    <cfRule type="cellIs" dxfId="2" priority="244" stopIfTrue="1" operator="lessThan">
      <formula>0</formula>
    </cfRule>
  </conditionalFormatting>
  <conditionalFormatting sqref="F1125">
    <cfRule type="cellIs" dxfId="2" priority="243" stopIfTrue="1" operator="lessThan">
      <formula>0</formula>
    </cfRule>
  </conditionalFormatting>
  <conditionalFormatting sqref="F1126">
    <cfRule type="cellIs" dxfId="2" priority="242" stopIfTrue="1" operator="lessThan">
      <formula>0</formula>
    </cfRule>
  </conditionalFormatting>
  <conditionalFormatting sqref="F1127">
    <cfRule type="cellIs" dxfId="2" priority="241" stopIfTrue="1" operator="lessThan">
      <formula>0</formula>
    </cfRule>
  </conditionalFormatting>
  <conditionalFormatting sqref="F1128">
    <cfRule type="cellIs" dxfId="2" priority="240" stopIfTrue="1" operator="lessThan">
      <formula>0</formula>
    </cfRule>
  </conditionalFormatting>
  <conditionalFormatting sqref="F1129">
    <cfRule type="cellIs" dxfId="2" priority="239" stopIfTrue="1" operator="lessThan">
      <formula>0</formula>
    </cfRule>
  </conditionalFormatting>
  <conditionalFormatting sqref="F1130">
    <cfRule type="cellIs" dxfId="2" priority="238" stopIfTrue="1" operator="lessThan">
      <formula>0</formula>
    </cfRule>
  </conditionalFormatting>
  <conditionalFormatting sqref="F1131">
    <cfRule type="cellIs" dxfId="2" priority="237" stopIfTrue="1" operator="lessThan">
      <formula>0</formula>
    </cfRule>
  </conditionalFormatting>
  <conditionalFormatting sqref="F1132">
    <cfRule type="cellIs" dxfId="2" priority="236" stopIfTrue="1" operator="lessThan">
      <formula>0</formula>
    </cfRule>
  </conditionalFormatting>
  <conditionalFormatting sqref="F1133">
    <cfRule type="cellIs" dxfId="2" priority="235" stopIfTrue="1" operator="lessThan">
      <formula>0</formula>
    </cfRule>
  </conditionalFormatting>
  <conditionalFormatting sqref="F1134">
    <cfRule type="cellIs" dxfId="2" priority="234" stopIfTrue="1" operator="lessThan">
      <formula>0</formula>
    </cfRule>
  </conditionalFormatting>
  <conditionalFormatting sqref="F1135">
    <cfRule type="cellIs" dxfId="2" priority="233" stopIfTrue="1" operator="lessThan">
      <formula>0</formula>
    </cfRule>
  </conditionalFormatting>
  <conditionalFormatting sqref="F1136">
    <cfRule type="cellIs" dxfId="2" priority="232" stopIfTrue="1" operator="lessThan">
      <formula>0</formula>
    </cfRule>
  </conditionalFormatting>
  <conditionalFormatting sqref="F1137">
    <cfRule type="cellIs" dxfId="2" priority="231" stopIfTrue="1" operator="lessThan">
      <formula>0</formula>
    </cfRule>
  </conditionalFormatting>
  <conditionalFormatting sqref="F1138">
    <cfRule type="cellIs" dxfId="2" priority="230" stopIfTrue="1" operator="lessThan">
      <formula>0</formula>
    </cfRule>
  </conditionalFormatting>
  <conditionalFormatting sqref="F1139">
    <cfRule type="cellIs" dxfId="2" priority="229" stopIfTrue="1" operator="lessThan">
      <formula>0</formula>
    </cfRule>
  </conditionalFormatting>
  <conditionalFormatting sqref="F1140">
    <cfRule type="cellIs" dxfId="2" priority="228" stopIfTrue="1" operator="lessThan">
      <formula>0</formula>
    </cfRule>
  </conditionalFormatting>
  <conditionalFormatting sqref="F1141">
    <cfRule type="cellIs" dxfId="2" priority="227" stopIfTrue="1" operator="lessThan">
      <formula>0</formula>
    </cfRule>
  </conditionalFormatting>
  <conditionalFormatting sqref="F1142">
    <cfRule type="cellIs" dxfId="2" priority="226" stopIfTrue="1" operator="lessThan">
      <formula>0</formula>
    </cfRule>
  </conditionalFormatting>
  <conditionalFormatting sqref="F1143">
    <cfRule type="cellIs" dxfId="2" priority="225" stopIfTrue="1" operator="lessThan">
      <formula>0</formula>
    </cfRule>
  </conditionalFormatting>
  <conditionalFormatting sqref="F1144">
    <cfRule type="cellIs" dxfId="2" priority="224" stopIfTrue="1" operator="lessThan">
      <formula>0</formula>
    </cfRule>
  </conditionalFormatting>
  <conditionalFormatting sqref="F1145">
    <cfRule type="cellIs" dxfId="2" priority="223" stopIfTrue="1" operator="lessThan">
      <formula>0</formula>
    </cfRule>
  </conditionalFormatting>
  <conditionalFormatting sqref="F1146">
    <cfRule type="cellIs" dxfId="2" priority="222" stopIfTrue="1" operator="lessThan">
      <formula>0</formula>
    </cfRule>
  </conditionalFormatting>
  <conditionalFormatting sqref="F1147">
    <cfRule type="cellIs" dxfId="2" priority="221" stopIfTrue="1" operator="lessThan">
      <formula>0</formula>
    </cfRule>
  </conditionalFormatting>
  <conditionalFormatting sqref="F1148">
    <cfRule type="cellIs" dxfId="2" priority="220" stopIfTrue="1" operator="lessThan">
      <formula>0</formula>
    </cfRule>
  </conditionalFormatting>
  <conditionalFormatting sqref="F1149">
    <cfRule type="cellIs" dxfId="2" priority="219" stopIfTrue="1" operator="lessThan">
      <formula>0</formula>
    </cfRule>
  </conditionalFormatting>
  <conditionalFormatting sqref="F1150">
    <cfRule type="cellIs" dxfId="2" priority="218" stopIfTrue="1" operator="lessThan">
      <formula>0</formula>
    </cfRule>
  </conditionalFormatting>
  <conditionalFormatting sqref="F1151">
    <cfRule type="cellIs" dxfId="2" priority="217" stopIfTrue="1" operator="lessThan">
      <formula>0</formula>
    </cfRule>
  </conditionalFormatting>
  <conditionalFormatting sqref="F1152">
    <cfRule type="cellIs" dxfId="2" priority="216" stopIfTrue="1" operator="lessThan">
      <formula>0</formula>
    </cfRule>
  </conditionalFormatting>
  <conditionalFormatting sqref="F1153">
    <cfRule type="cellIs" dxfId="2" priority="215" stopIfTrue="1" operator="lessThan">
      <formula>0</formula>
    </cfRule>
  </conditionalFormatting>
  <conditionalFormatting sqref="F1154">
    <cfRule type="cellIs" dxfId="2" priority="214" stopIfTrue="1" operator="lessThan">
      <formula>0</formula>
    </cfRule>
  </conditionalFormatting>
  <conditionalFormatting sqref="F1155">
    <cfRule type="cellIs" dxfId="2" priority="213" stopIfTrue="1" operator="lessThan">
      <formula>0</formula>
    </cfRule>
  </conditionalFormatting>
  <conditionalFormatting sqref="F1156">
    <cfRule type="cellIs" dxfId="2" priority="212" stopIfTrue="1" operator="lessThan">
      <formula>0</formula>
    </cfRule>
  </conditionalFormatting>
  <conditionalFormatting sqref="F1157">
    <cfRule type="cellIs" dxfId="2" priority="211" stopIfTrue="1" operator="lessThan">
      <formula>0</formula>
    </cfRule>
  </conditionalFormatting>
  <conditionalFormatting sqref="F1158">
    <cfRule type="cellIs" dxfId="2" priority="210" stopIfTrue="1" operator="lessThan">
      <formula>0</formula>
    </cfRule>
  </conditionalFormatting>
  <conditionalFormatting sqref="F1159">
    <cfRule type="cellIs" dxfId="2" priority="209" stopIfTrue="1" operator="lessThan">
      <formula>0</formula>
    </cfRule>
  </conditionalFormatting>
  <conditionalFormatting sqref="F1160">
    <cfRule type="cellIs" dxfId="2" priority="208" stopIfTrue="1" operator="lessThan">
      <formula>0</formula>
    </cfRule>
  </conditionalFormatting>
  <conditionalFormatting sqref="F1161">
    <cfRule type="cellIs" dxfId="2" priority="207" stopIfTrue="1" operator="lessThan">
      <formula>0</formula>
    </cfRule>
  </conditionalFormatting>
  <conditionalFormatting sqref="F1162">
    <cfRule type="cellIs" dxfId="2" priority="206" stopIfTrue="1" operator="lessThan">
      <formula>0</formula>
    </cfRule>
  </conditionalFormatting>
  <conditionalFormatting sqref="F1163">
    <cfRule type="cellIs" dxfId="2" priority="205" stopIfTrue="1" operator="lessThan">
      <formula>0</formula>
    </cfRule>
  </conditionalFormatting>
  <conditionalFormatting sqref="F1164">
    <cfRule type="cellIs" dxfId="2" priority="204" stopIfTrue="1" operator="lessThan">
      <formula>0</formula>
    </cfRule>
  </conditionalFormatting>
  <conditionalFormatting sqref="F1165">
    <cfRule type="cellIs" dxfId="2" priority="203" stopIfTrue="1" operator="lessThan">
      <formula>0</formula>
    </cfRule>
  </conditionalFormatting>
  <conditionalFormatting sqref="F1166">
    <cfRule type="cellIs" dxfId="2" priority="202" stopIfTrue="1" operator="lessThan">
      <formula>0</formula>
    </cfRule>
  </conditionalFormatting>
  <conditionalFormatting sqref="F1167">
    <cfRule type="cellIs" dxfId="2" priority="201" stopIfTrue="1" operator="lessThan">
      <formula>0</formula>
    </cfRule>
  </conditionalFormatting>
  <conditionalFormatting sqref="F1168">
    <cfRule type="cellIs" dxfId="2" priority="200" stopIfTrue="1" operator="lessThan">
      <formula>0</formula>
    </cfRule>
  </conditionalFormatting>
  <conditionalFormatting sqref="F1169">
    <cfRule type="cellIs" dxfId="2" priority="199" stopIfTrue="1" operator="lessThan">
      <formula>0</formula>
    </cfRule>
  </conditionalFormatting>
  <conditionalFormatting sqref="F1170">
    <cfRule type="cellIs" dxfId="2" priority="198" stopIfTrue="1" operator="lessThan">
      <formula>0</formula>
    </cfRule>
  </conditionalFormatting>
  <conditionalFormatting sqref="F1171">
    <cfRule type="cellIs" dxfId="2" priority="197" stopIfTrue="1" operator="lessThan">
      <formula>0</formula>
    </cfRule>
  </conditionalFormatting>
  <conditionalFormatting sqref="F1172">
    <cfRule type="cellIs" dxfId="2" priority="196" stopIfTrue="1" operator="lessThan">
      <formula>0</formula>
    </cfRule>
  </conditionalFormatting>
  <conditionalFormatting sqref="F1173">
    <cfRule type="cellIs" dxfId="2" priority="195" stopIfTrue="1" operator="lessThan">
      <formula>0</formula>
    </cfRule>
  </conditionalFormatting>
  <conditionalFormatting sqref="F1174">
    <cfRule type="cellIs" dxfId="2" priority="194" stopIfTrue="1" operator="lessThan">
      <formula>0</formula>
    </cfRule>
  </conditionalFormatting>
  <conditionalFormatting sqref="F1175">
    <cfRule type="cellIs" dxfId="2" priority="193" stopIfTrue="1" operator="lessThan">
      <formula>0</formula>
    </cfRule>
  </conditionalFormatting>
  <conditionalFormatting sqref="F1176">
    <cfRule type="cellIs" dxfId="2" priority="192" stopIfTrue="1" operator="lessThan">
      <formula>0</formula>
    </cfRule>
  </conditionalFormatting>
  <conditionalFormatting sqref="F1177">
    <cfRule type="cellIs" dxfId="2" priority="191" stopIfTrue="1" operator="lessThan">
      <formula>0</formula>
    </cfRule>
  </conditionalFormatting>
  <conditionalFormatting sqref="F1178">
    <cfRule type="cellIs" dxfId="2" priority="190" stopIfTrue="1" operator="lessThan">
      <formula>0</formula>
    </cfRule>
  </conditionalFormatting>
  <conditionalFormatting sqref="F1179">
    <cfRule type="cellIs" dxfId="2" priority="189" stopIfTrue="1" operator="lessThan">
      <formula>0</formula>
    </cfRule>
  </conditionalFormatting>
  <conditionalFormatting sqref="F1180">
    <cfRule type="cellIs" dxfId="2" priority="188" stopIfTrue="1" operator="lessThan">
      <formula>0</formula>
    </cfRule>
  </conditionalFormatting>
  <conditionalFormatting sqref="F1181">
    <cfRule type="cellIs" dxfId="2" priority="187" stopIfTrue="1" operator="lessThan">
      <formula>0</formula>
    </cfRule>
  </conditionalFormatting>
  <conditionalFormatting sqref="F1182">
    <cfRule type="cellIs" dxfId="2" priority="186" stopIfTrue="1" operator="lessThan">
      <formula>0</formula>
    </cfRule>
  </conditionalFormatting>
  <conditionalFormatting sqref="F1183">
    <cfRule type="cellIs" dxfId="2" priority="185" stopIfTrue="1" operator="lessThan">
      <formula>0</formula>
    </cfRule>
  </conditionalFormatting>
  <conditionalFormatting sqref="F1184">
    <cfRule type="cellIs" dxfId="2" priority="184" stopIfTrue="1" operator="lessThan">
      <formula>0</formula>
    </cfRule>
  </conditionalFormatting>
  <conditionalFormatting sqref="F1185">
    <cfRule type="cellIs" dxfId="2" priority="183" stopIfTrue="1" operator="lessThan">
      <formula>0</formula>
    </cfRule>
  </conditionalFormatting>
  <conditionalFormatting sqref="F1186">
    <cfRule type="cellIs" dxfId="2" priority="182" stopIfTrue="1" operator="lessThan">
      <formula>0</formula>
    </cfRule>
  </conditionalFormatting>
  <conditionalFormatting sqref="F1187">
    <cfRule type="cellIs" dxfId="2" priority="181" stopIfTrue="1" operator="lessThan">
      <formula>0</formula>
    </cfRule>
  </conditionalFormatting>
  <conditionalFormatting sqref="F1188">
    <cfRule type="cellIs" dxfId="2" priority="180" stopIfTrue="1" operator="lessThan">
      <formula>0</formula>
    </cfRule>
  </conditionalFormatting>
  <conditionalFormatting sqref="F1189">
    <cfRule type="cellIs" dxfId="2" priority="179" stopIfTrue="1" operator="lessThan">
      <formula>0</formula>
    </cfRule>
  </conditionalFormatting>
  <conditionalFormatting sqref="F1190">
    <cfRule type="cellIs" dxfId="2" priority="178" stopIfTrue="1" operator="lessThan">
      <formula>0</formula>
    </cfRule>
  </conditionalFormatting>
  <conditionalFormatting sqref="F1191">
    <cfRule type="cellIs" dxfId="2" priority="177" stopIfTrue="1" operator="lessThan">
      <formula>0</formula>
    </cfRule>
  </conditionalFormatting>
  <conditionalFormatting sqref="F1192">
    <cfRule type="cellIs" dxfId="2" priority="176" stopIfTrue="1" operator="lessThan">
      <formula>0</formula>
    </cfRule>
  </conditionalFormatting>
  <conditionalFormatting sqref="F1193">
    <cfRule type="cellIs" dxfId="2" priority="175" stopIfTrue="1" operator="lessThan">
      <formula>0</formula>
    </cfRule>
  </conditionalFormatting>
  <conditionalFormatting sqref="F1194">
    <cfRule type="cellIs" dxfId="2" priority="174" stopIfTrue="1" operator="lessThan">
      <formula>0</formula>
    </cfRule>
  </conditionalFormatting>
  <conditionalFormatting sqref="F1195">
    <cfRule type="cellIs" dxfId="2" priority="173" stopIfTrue="1" operator="lessThan">
      <formula>0</formula>
    </cfRule>
  </conditionalFormatting>
  <conditionalFormatting sqref="F1196">
    <cfRule type="cellIs" dxfId="2" priority="172" stopIfTrue="1" operator="lessThan">
      <formula>0</formula>
    </cfRule>
  </conditionalFormatting>
  <conditionalFormatting sqref="F1197">
    <cfRule type="cellIs" dxfId="2" priority="171" stopIfTrue="1" operator="lessThan">
      <formula>0</formula>
    </cfRule>
  </conditionalFormatting>
  <conditionalFormatting sqref="F1198">
    <cfRule type="cellIs" dxfId="2" priority="170" stopIfTrue="1" operator="lessThan">
      <formula>0</formula>
    </cfRule>
  </conditionalFormatting>
  <conditionalFormatting sqref="F1199">
    <cfRule type="cellIs" dxfId="2" priority="169" stopIfTrue="1" operator="lessThan">
      <formula>0</formula>
    </cfRule>
  </conditionalFormatting>
  <conditionalFormatting sqref="F1200">
    <cfRule type="cellIs" dxfId="2" priority="168" stopIfTrue="1" operator="lessThan">
      <formula>0</formula>
    </cfRule>
  </conditionalFormatting>
  <conditionalFormatting sqref="F1201">
    <cfRule type="cellIs" dxfId="2" priority="167" stopIfTrue="1" operator="lessThan">
      <formula>0</formula>
    </cfRule>
  </conditionalFormatting>
  <conditionalFormatting sqref="F1202">
    <cfRule type="cellIs" dxfId="2" priority="166" stopIfTrue="1" operator="lessThan">
      <formula>0</formula>
    </cfRule>
  </conditionalFormatting>
  <conditionalFormatting sqref="F1203">
    <cfRule type="cellIs" dxfId="2" priority="165" stopIfTrue="1" operator="lessThan">
      <formula>0</formula>
    </cfRule>
  </conditionalFormatting>
  <conditionalFormatting sqref="F1204">
    <cfRule type="cellIs" dxfId="2" priority="164" stopIfTrue="1" operator="lessThan">
      <formula>0</formula>
    </cfRule>
  </conditionalFormatting>
  <conditionalFormatting sqref="F1205">
    <cfRule type="cellIs" dxfId="2" priority="163" stopIfTrue="1" operator="lessThan">
      <formula>0</formula>
    </cfRule>
  </conditionalFormatting>
  <conditionalFormatting sqref="F1206">
    <cfRule type="cellIs" dxfId="2" priority="162" stopIfTrue="1" operator="lessThan">
      <formula>0</formula>
    </cfRule>
  </conditionalFormatting>
  <conditionalFormatting sqref="F1207">
    <cfRule type="cellIs" dxfId="2" priority="161" stopIfTrue="1" operator="lessThan">
      <formula>0</formula>
    </cfRule>
  </conditionalFormatting>
  <conditionalFormatting sqref="F1208">
    <cfRule type="cellIs" dxfId="2" priority="160" stopIfTrue="1" operator="lessThan">
      <formula>0</formula>
    </cfRule>
  </conditionalFormatting>
  <conditionalFormatting sqref="F1209">
    <cfRule type="cellIs" dxfId="2" priority="159" stopIfTrue="1" operator="lessThan">
      <formula>0</formula>
    </cfRule>
  </conditionalFormatting>
  <conditionalFormatting sqref="F1210">
    <cfRule type="cellIs" dxfId="2" priority="158" stopIfTrue="1" operator="lessThan">
      <formula>0</formula>
    </cfRule>
  </conditionalFormatting>
  <conditionalFormatting sqref="F1211">
    <cfRule type="cellIs" dxfId="2" priority="157" stopIfTrue="1" operator="lessThan">
      <formula>0</formula>
    </cfRule>
  </conditionalFormatting>
  <conditionalFormatting sqref="F1212">
    <cfRule type="cellIs" dxfId="2" priority="156" stopIfTrue="1" operator="lessThan">
      <formula>0</formula>
    </cfRule>
  </conditionalFormatting>
  <conditionalFormatting sqref="F1213">
    <cfRule type="cellIs" dxfId="2" priority="155" stopIfTrue="1" operator="lessThan">
      <formula>0</formula>
    </cfRule>
  </conditionalFormatting>
  <conditionalFormatting sqref="F1214">
    <cfRule type="cellIs" dxfId="2" priority="154" stopIfTrue="1" operator="lessThan">
      <formula>0</formula>
    </cfRule>
  </conditionalFormatting>
  <conditionalFormatting sqref="F1215">
    <cfRule type="cellIs" dxfId="2" priority="153" stopIfTrue="1" operator="lessThan">
      <formula>0</formula>
    </cfRule>
  </conditionalFormatting>
  <conditionalFormatting sqref="F1216">
    <cfRule type="cellIs" dxfId="2" priority="152" stopIfTrue="1" operator="lessThan">
      <formula>0</formula>
    </cfRule>
  </conditionalFormatting>
  <conditionalFormatting sqref="F1217">
    <cfRule type="cellIs" dxfId="2" priority="151" stopIfTrue="1" operator="lessThan">
      <formula>0</formula>
    </cfRule>
  </conditionalFormatting>
  <conditionalFormatting sqref="F1218">
    <cfRule type="cellIs" dxfId="2" priority="150" stopIfTrue="1" operator="lessThan">
      <formula>0</formula>
    </cfRule>
  </conditionalFormatting>
  <conditionalFormatting sqref="F1219">
    <cfRule type="cellIs" dxfId="2" priority="149" stopIfTrue="1" operator="lessThan">
      <formula>0</formula>
    </cfRule>
  </conditionalFormatting>
  <conditionalFormatting sqref="F1220">
    <cfRule type="cellIs" dxfId="2" priority="148" stopIfTrue="1" operator="lessThan">
      <formula>0</formula>
    </cfRule>
  </conditionalFormatting>
  <conditionalFormatting sqref="F1221">
    <cfRule type="cellIs" dxfId="2" priority="147" stopIfTrue="1" operator="lessThan">
      <formula>0</formula>
    </cfRule>
  </conditionalFormatting>
  <conditionalFormatting sqref="F1222">
    <cfRule type="cellIs" dxfId="2" priority="146" stopIfTrue="1" operator="lessThan">
      <formula>0</formula>
    </cfRule>
  </conditionalFormatting>
  <conditionalFormatting sqref="F1223">
    <cfRule type="cellIs" dxfId="2" priority="145" stopIfTrue="1" operator="lessThan">
      <formula>0</formula>
    </cfRule>
  </conditionalFormatting>
  <conditionalFormatting sqref="F1224">
    <cfRule type="cellIs" dxfId="2" priority="144" stopIfTrue="1" operator="lessThan">
      <formula>0</formula>
    </cfRule>
  </conditionalFormatting>
  <conditionalFormatting sqref="F1225">
    <cfRule type="cellIs" dxfId="2" priority="143" stopIfTrue="1" operator="lessThan">
      <formula>0</formula>
    </cfRule>
  </conditionalFormatting>
  <conditionalFormatting sqref="F1226">
    <cfRule type="cellIs" dxfId="2" priority="142" stopIfTrue="1" operator="lessThan">
      <formula>0</formula>
    </cfRule>
  </conditionalFormatting>
  <conditionalFormatting sqref="F1227">
    <cfRule type="cellIs" dxfId="2" priority="141" stopIfTrue="1" operator="lessThan">
      <formula>0</formula>
    </cfRule>
  </conditionalFormatting>
  <conditionalFormatting sqref="F1228">
    <cfRule type="cellIs" dxfId="2" priority="140" stopIfTrue="1" operator="lessThan">
      <formula>0</formula>
    </cfRule>
  </conditionalFormatting>
  <conditionalFormatting sqref="F1229">
    <cfRule type="cellIs" dxfId="2" priority="139" stopIfTrue="1" operator="lessThan">
      <formula>0</formula>
    </cfRule>
  </conditionalFormatting>
  <conditionalFormatting sqref="F1230">
    <cfRule type="cellIs" dxfId="2" priority="138" stopIfTrue="1" operator="lessThan">
      <formula>0</formula>
    </cfRule>
  </conditionalFormatting>
  <conditionalFormatting sqref="F1231">
    <cfRule type="cellIs" dxfId="2" priority="137" stopIfTrue="1" operator="lessThan">
      <formula>0</formula>
    </cfRule>
  </conditionalFormatting>
  <conditionalFormatting sqref="F1232">
    <cfRule type="cellIs" dxfId="2" priority="136" stopIfTrue="1" operator="lessThan">
      <formula>0</formula>
    </cfRule>
  </conditionalFormatting>
  <conditionalFormatting sqref="F1233">
    <cfRule type="cellIs" dxfId="2" priority="135" stopIfTrue="1" operator="lessThan">
      <formula>0</formula>
    </cfRule>
  </conditionalFormatting>
  <conditionalFormatting sqref="F1234">
    <cfRule type="cellIs" dxfId="2" priority="134" stopIfTrue="1" operator="lessThan">
      <formula>0</formula>
    </cfRule>
  </conditionalFormatting>
  <conditionalFormatting sqref="F1235">
    <cfRule type="cellIs" dxfId="2" priority="133" stopIfTrue="1" operator="lessThan">
      <formula>0</formula>
    </cfRule>
  </conditionalFormatting>
  <conditionalFormatting sqref="F1236">
    <cfRule type="cellIs" dxfId="2" priority="132" stopIfTrue="1" operator="lessThan">
      <formula>0</formula>
    </cfRule>
  </conditionalFormatting>
  <conditionalFormatting sqref="F1237">
    <cfRule type="cellIs" dxfId="2" priority="131" stopIfTrue="1" operator="lessThan">
      <formula>0</formula>
    </cfRule>
  </conditionalFormatting>
  <conditionalFormatting sqref="F1238">
    <cfRule type="cellIs" dxfId="2" priority="130" stopIfTrue="1" operator="lessThan">
      <formula>0</formula>
    </cfRule>
  </conditionalFormatting>
  <conditionalFormatting sqref="F1239">
    <cfRule type="cellIs" dxfId="2" priority="129" stopIfTrue="1" operator="lessThan">
      <formula>0</formula>
    </cfRule>
  </conditionalFormatting>
  <conditionalFormatting sqref="F1240">
    <cfRule type="cellIs" dxfId="2" priority="128" stopIfTrue="1" operator="lessThan">
      <formula>0</formula>
    </cfRule>
  </conditionalFormatting>
  <conditionalFormatting sqref="F1241">
    <cfRule type="cellIs" dxfId="2" priority="127" stopIfTrue="1" operator="lessThan">
      <formula>0</formula>
    </cfRule>
  </conditionalFormatting>
  <conditionalFormatting sqref="F1242">
    <cfRule type="cellIs" dxfId="2" priority="126" stopIfTrue="1" operator="lessThan">
      <formula>0</formula>
    </cfRule>
  </conditionalFormatting>
  <conditionalFormatting sqref="F1243">
    <cfRule type="cellIs" dxfId="2" priority="125" stopIfTrue="1" operator="lessThan">
      <formula>0</formula>
    </cfRule>
  </conditionalFormatting>
  <conditionalFormatting sqref="F1244">
    <cfRule type="cellIs" dxfId="2" priority="124" stopIfTrue="1" operator="lessThan">
      <formula>0</formula>
    </cfRule>
  </conditionalFormatting>
  <conditionalFormatting sqref="F1245">
    <cfRule type="cellIs" dxfId="2" priority="123" stopIfTrue="1" operator="lessThan">
      <formula>0</formula>
    </cfRule>
  </conditionalFormatting>
  <conditionalFormatting sqref="F1246">
    <cfRule type="cellIs" dxfId="2" priority="122" stopIfTrue="1" operator="lessThan">
      <formula>0</formula>
    </cfRule>
  </conditionalFormatting>
  <conditionalFormatting sqref="F1247">
    <cfRule type="cellIs" dxfId="2" priority="121" stopIfTrue="1" operator="lessThan">
      <formula>0</formula>
    </cfRule>
  </conditionalFormatting>
  <conditionalFormatting sqref="F1248">
    <cfRule type="cellIs" dxfId="2" priority="120" stopIfTrue="1" operator="lessThan">
      <formula>0</formula>
    </cfRule>
  </conditionalFormatting>
  <conditionalFormatting sqref="F1249">
    <cfRule type="cellIs" dxfId="2" priority="119" stopIfTrue="1" operator="lessThan">
      <formula>0</formula>
    </cfRule>
  </conditionalFormatting>
  <conditionalFormatting sqref="F1250">
    <cfRule type="cellIs" dxfId="2" priority="118" stopIfTrue="1" operator="lessThan">
      <formula>0</formula>
    </cfRule>
  </conditionalFormatting>
  <conditionalFormatting sqref="F1251">
    <cfRule type="cellIs" dxfId="2" priority="117" stopIfTrue="1" operator="lessThan">
      <formula>0</formula>
    </cfRule>
  </conditionalFormatting>
  <conditionalFormatting sqref="F1252">
    <cfRule type="cellIs" dxfId="2" priority="116" stopIfTrue="1" operator="lessThan">
      <formula>0</formula>
    </cfRule>
  </conditionalFormatting>
  <conditionalFormatting sqref="F1253">
    <cfRule type="cellIs" dxfId="2" priority="115" stopIfTrue="1" operator="lessThan">
      <formula>0</formula>
    </cfRule>
  </conditionalFormatting>
  <conditionalFormatting sqref="F1254">
    <cfRule type="cellIs" dxfId="2" priority="114" stopIfTrue="1" operator="lessThan">
      <formula>0</formula>
    </cfRule>
  </conditionalFormatting>
  <conditionalFormatting sqref="F1255">
    <cfRule type="cellIs" dxfId="2" priority="113" stopIfTrue="1" operator="lessThan">
      <formula>0</formula>
    </cfRule>
  </conditionalFormatting>
  <conditionalFormatting sqref="F1256">
    <cfRule type="cellIs" dxfId="2" priority="112" stopIfTrue="1" operator="lessThan">
      <formula>0</formula>
    </cfRule>
  </conditionalFormatting>
  <conditionalFormatting sqref="F1257">
    <cfRule type="cellIs" dxfId="2" priority="111" stopIfTrue="1" operator="lessThan">
      <formula>0</formula>
    </cfRule>
  </conditionalFormatting>
  <conditionalFormatting sqref="F1258">
    <cfRule type="cellIs" dxfId="2" priority="110" stopIfTrue="1" operator="lessThan">
      <formula>0</formula>
    </cfRule>
  </conditionalFormatting>
  <conditionalFormatting sqref="F1259">
    <cfRule type="cellIs" dxfId="2" priority="109" stopIfTrue="1" operator="lessThan">
      <formula>0</formula>
    </cfRule>
  </conditionalFormatting>
  <conditionalFormatting sqref="F1260">
    <cfRule type="cellIs" dxfId="2" priority="108" stopIfTrue="1" operator="lessThan">
      <formula>0</formula>
    </cfRule>
  </conditionalFormatting>
  <conditionalFormatting sqref="F1261">
    <cfRule type="cellIs" dxfId="2" priority="107" stopIfTrue="1" operator="lessThan">
      <formula>0</formula>
    </cfRule>
  </conditionalFormatting>
  <conditionalFormatting sqref="F1262">
    <cfRule type="cellIs" dxfId="2" priority="106" stopIfTrue="1" operator="lessThan">
      <formula>0</formula>
    </cfRule>
  </conditionalFormatting>
  <conditionalFormatting sqref="F1263">
    <cfRule type="cellIs" dxfId="2" priority="105" stopIfTrue="1" operator="lessThan">
      <formula>0</formula>
    </cfRule>
  </conditionalFormatting>
  <conditionalFormatting sqref="F1264">
    <cfRule type="cellIs" dxfId="2" priority="104" stopIfTrue="1" operator="lessThan">
      <formula>0</formula>
    </cfRule>
  </conditionalFormatting>
  <conditionalFormatting sqref="F1265">
    <cfRule type="cellIs" dxfId="2" priority="103" stopIfTrue="1" operator="lessThan">
      <formula>0</formula>
    </cfRule>
  </conditionalFormatting>
  <conditionalFormatting sqref="F1266">
    <cfRule type="cellIs" dxfId="2" priority="102" stopIfTrue="1" operator="lessThan">
      <formula>0</formula>
    </cfRule>
  </conditionalFormatting>
  <conditionalFormatting sqref="F1267">
    <cfRule type="cellIs" dxfId="2" priority="101" stopIfTrue="1" operator="lessThan">
      <formula>0</formula>
    </cfRule>
  </conditionalFormatting>
  <conditionalFormatting sqref="F1268">
    <cfRule type="cellIs" dxfId="2" priority="100" stopIfTrue="1" operator="lessThan">
      <formula>0</formula>
    </cfRule>
  </conditionalFormatting>
  <conditionalFormatting sqref="F1269">
    <cfRule type="cellIs" dxfId="2" priority="99" stopIfTrue="1" operator="lessThan">
      <formula>0</formula>
    </cfRule>
  </conditionalFormatting>
  <conditionalFormatting sqref="F1270">
    <cfRule type="cellIs" dxfId="2" priority="98" stopIfTrue="1" operator="lessThan">
      <formula>0</formula>
    </cfRule>
  </conditionalFormatting>
  <conditionalFormatting sqref="F1271">
    <cfRule type="cellIs" dxfId="2" priority="97" stopIfTrue="1" operator="lessThan">
      <formula>0</formula>
    </cfRule>
  </conditionalFormatting>
  <conditionalFormatting sqref="F1272">
    <cfRule type="cellIs" dxfId="2" priority="96" stopIfTrue="1" operator="lessThan">
      <formula>0</formula>
    </cfRule>
  </conditionalFormatting>
  <conditionalFormatting sqref="F1273">
    <cfRule type="cellIs" dxfId="2" priority="95" stopIfTrue="1" operator="lessThan">
      <formula>0</formula>
    </cfRule>
  </conditionalFormatting>
  <conditionalFormatting sqref="F1274">
    <cfRule type="cellIs" dxfId="2" priority="94" stopIfTrue="1" operator="lessThan">
      <formula>0</formula>
    </cfRule>
  </conditionalFormatting>
  <conditionalFormatting sqref="F1275">
    <cfRule type="cellIs" dxfId="2" priority="93" stopIfTrue="1" operator="lessThan">
      <formula>0</formula>
    </cfRule>
  </conditionalFormatting>
  <conditionalFormatting sqref="F1276">
    <cfRule type="cellIs" dxfId="2" priority="92" stopIfTrue="1" operator="lessThan">
      <formula>0</formula>
    </cfRule>
  </conditionalFormatting>
  <conditionalFormatting sqref="F1277">
    <cfRule type="cellIs" dxfId="2" priority="91" stopIfTrue="1" operator="lessThan">
      <formula>0</formula>
    </cfRule>
  </conditionalFormatting>
  <conditionalFormatting sqref="F1278">
    <cfRule type="cellIs" dxfId="2" priority="90" stopIfTrue="1" operator="lessThan">
      <formula>0</formula>
    </cfRule>
  </conditionalFormatting>
  <conditionalFormatting sqref="F1279">
    <cfRule type="cellIs" dxfId="2" priority="89" stopIfTrue="1" operator="lessThan">
      <formula>0</formula>
    </cfRule>
  </conditionalFormatting>
  <conditionalFormatting sqref="F1280">
    <cfRule type="cellIs" dxfId="2" priority="88" stopIfTrue="1" operator="lessThan">
      <formula>0</formula>
    </cfRule>
  </conditionalFormatting>
  <conditionalFormatting sqref="F1281">
    <cfRule type="cellIs" dxfId="2" priority="87" stopIfTrue="1" operator="lessThan">
      <formula>0</formula>
    </cfRule>
  </conditionalFormatting>
  <conditionalFormatting sqref="F1282">
    <cfRule type="cellIs" dxfId="2" priority="86" stopIfTrue="1" operator="lessThan">
      <formula>0</formula>
    </cfRule>
  </conditionalFormatting>
  <conditionalFormatting sqref="F1283">
    <cfRule type="cellIs" dxfId="2" priority="85" stopIfTrue="1" operator="lessThan">
      <formula>0</formula>
    </cfRule>
  </conditionalFormatting>
  <conditionalFormatting sqref="F1284">
    <cfRule type="cellIs" dxfId="2" priority="84" stopIfTrue="1" operator="lessThan">
      <formula>0</formula>
    </cfRule>
  </conditionalFormatting>
  <conditionalFormatting sqref="F1285">
    <cfRule type="cellIs" dxfId="2" priority="83" stopIfTrue="1" operator="lessThan">
      <formula>0</formula>
    </cfRule>
  </conditionalFormatting>
  <conditionalFormatting sqref="F1286">
    <cfRule type="cellIs" dxfId="2" priority="82" stopIfTrue="1" operator="lessThan">
      <formula>0</formula>
    </cfRule>
  </conditionalFormatting>
  <conditionalFormatting sqref="F1287">
    <cfRule type="cellIs" dxfId="2" priority="81" stopIfTrue="1" operator="lessThan">
      <formula>0</formula>
    </cfRule>
  </conditionalFormatting>
  <conditionalFormatting sqref="F1288">
    <cfRule type="cellIs" dxfId="2" priority="80" stopIfTrue="1" operator="lessThan">
      <formula>0</formula>
    </cfRule>
  </conditionalFormatting>
  <conditionalFormatting sqref="F1289">
    <cfRule type="cellIs" dxfId="2" priority="79" stopIfTrue="1" operator="lessThan">
      <formula>0</formula>
    </cfRule>
  </conditionalFormatting>
  <conditionalFormatting sqref="F1290">
    <cfRule type="cellIs" dxfId="2" priority="78" stopIfTrue="1" operator="lessThan">
      <formula>0</formula>
    </cfRule>
  </conditionalFormatting>
  <conditionalFormatting sqref="F1291">
    <cfRule type="cellIs" dxfId="2" priority="77" stopIfTrue="1" operator="lessThan">
      <formula>0</formula>
    </cfRule>
  </conditionalFormatting>
  <conditionalFormatting sqref="F1292">
    <cfRule type="cellIs" dxfId="2" priority="76" stopIfTrue="1" operator="lessThan">
      <formula>0</formula>
    </cfRule>
  </conditionalFormatting>
  <conditionalFormatting sqref="F1293">
    <cfRule type="cellIs" dxfId="2" priority="75" stopIfTrue="1" operator="lessThan">
      <formula>0</formula>
    </cfRule>
  </conditionalFormatting>
  <conditionalFormatting sqref="F1294">
    <cfRule type="cellIs" dxfId="2" priority="74" stopIfTrue="1" operator="lessThan">
      <formula>0</formula>
    </cfRule>
  </conditionalFormatting>
  <conditionalFormatting sqref="F1295">
    <cfRule type="cellIs" dxfId="2" priority="73" stopIfTrue="1" operator="lessThan">
      <formula>0</formula>
    </cfRule>
  </conditionalFormatting>
  <conditionalFormatting sqref="F1296">
    <cfRule type="cellIs" dxfId="2" priority="72" stopIfTrue="1" operator="lessThan">
      <formula>0</formula>
    </cfRule>
  </conditionalFormatting>
  <conditionalFormatting sqref="F1297">
    <cfRule type="cellIs" dxfId="2" priority="71" stopIfTrue="1" operator="lessThan">
      <formula>0</formula>
    </cfRule>
  </conditionalFormatting>
  <conditionalFormatting sqref="F1298">
    <cfRule type="cellIs" dxfId="2" priority="70" stopIfTrue="1" operator="lessThan">
      <formula>0</formula>
    </cfRule>
  </conditionalFormatting>
  <conditionalFormatting sqref="F1299">
    <cfRule type="cellIs" dxfId="2" priority="69" stopIfTrue="1" operator="lessThan">
      <formula>0</formula>
    </cfRule>
  </conditionalFormatting>
  <conditionalFormatting sqref="F1300">
    <cfRule type="cellIs" dxfId="2" priority="68" stopIfTrue="1" operator="lessThan">
      <formula>0</formula>
    </cfRule>
  </conditionalFormatting>
  <conditionalFormatting sqref="F1301">
    <cfRule type="cellIs" dxfId="2" priority="67" stopIfTrue="1" operator="lessThan">
      <formula>0</formula>
    </cfRule>
  </conditionalFormatting>
  <conditionalFormatting sqref="A1302">
    <cfRule type="expression" dxfId="1" priority="10" stopIfTrue="1">
      <formula>"len($A:$A)=3"</formula>
    </cfRule>
  </conditionalFormatting>
  <conditionalFormatting sqref="F1302">
    <cfRule type="cellIs" dxfId="2" priority="66" stopIfTrue="1" operator="lessThan">
      <formula>0</formula>
    </cfRule>
  </conditionalFormatting>
  <conditionalFormatting sqref="F1303">
    <cfRule type="cellIs" dxfId="2" priority="65" stopIfTrue="1" operator="lessThan">
      <formula>0</formula>
    </cfRule>
  </conditionalFormatting>
  <conditionalFormatting sqref="D1304">
    <cfRule type="cellIs" dxfId="0" priority="9" stopIfTrue="1" operator="greaterThan">
      <formula>5</formula>
    </cfRule>
    <cfRule type="cellIs" dxfId="2" priority="8" stopIfTrue="1" operator="lessThan">
      <formula>0</formula>
    </cfRule>
  </conditionalFormatting>
  <conditionalFormatting sqref="F1304">
    <cfRule type="cellIs" dxfId="2" priority="64" stopIfTrue="1" operator="lessThan">
      <formula>0</formula>
    </cfRule>
  </conditionalFormatting>
  <conditionalFormatting sqref="A1305">
    <cfRule type="expression" dxfId="1" priority="2" stopIfTrue="1">
      <formula>"len($A:$A)=3"</formula>
    </cfRule>
  </conditionalFormatting>
  <conditionalFormatting sqref="D1305">
    <cfRule type="cellIs" dxfId="0" priority="7" stopIfTrue="1" operator="lessThanOrEqual">
      <formula>-1</formula>
    </cfRule>
  </conditionalFormatting>
  <conditionalFormatting sqref="F1305">
    <cfRule type="cellIs" dxfId="2" priority="63" stopIfTrue="1" operator="lessThan">
      <formula>0</formula>
    </cfRule>
  </conditionalFormatting>
  <conditionalFormatting sqref="A1306">
    <cfRule type="expression" dxfId="1" priority="1" stopIfTrue="1">
      <formula>"len($A:$A)=3"</formula>
    </cfRule>
  </conditionalFormatting>
  <conditionalFormatting sqref="F1306">
    <cfRule type="cellIs" dxfId="2" priority="62" stopIfTrue="1" operator="lessThan">
      <formula>0</formula>
    </cfRule>
  </conditionalFormatting>
  <conditionalFormatting sqref="F1307">
    <cfRule type="cellIs" dxfId="2" priority="61" stopIfTrue="1" operator="lessThan">
      <formula>0</formula>
    </cfRule>
  </conditionalFormatting>
  <conditionalFormatting sqref="F1308">
    <cfRule type="cellIs" dxfId="2" priority="60" stopIfTrue="1" operator="lessThan">
      <formula>0</formula>
    </cfRule>
  </conditionalFormatting>
  <conditionalFormatting sqref="D1309">
    <cfRule type="cellIs" dxfId="0" priority="5" stopIfTrue="1" operator="greaterThan">
      <formula>5</formula>
    </cfRule>
    <cfRule type="cellIs" dxfId="2" priority="4" stopIfTrue="1" operator="lessThan">
      <formula>0</formula>
    </cfRule>
  </conditionalFormatting>
  <conditionalFormatting sqref="F1309">
    <cfRule type="cellIs" dxfId="2" priority="59" stopIfTrue="1" operator="lessThan">
      <formula>0</formula>
    </cfRule>
  </conditionalFormatting>
  <conditionalFormatting sqref="F1310">
    <cfRule type="cellIs" dxfId="2" priority="58" stopIfTrue="1" operator="lessThan">
      <formula>0</formula>
    </cfRule>
  </conditionalFormatting>
  <conditionalFormatting sqref="B1306:B1307">
    <cfRule type="expression" dxfId="1" priority="6" stopIfTrue="1">
      <formula>"len($A:$A)=3"</formula>
    </cfRule>
  </conditionalFormatting>
  <printOptions horizontalCentered="1"/>
  <pageMargins left="0.472222222222222" right="0.393055555555556" top="0.747916666666667" bottom="0.747916666666667" header="0.314583333333333" footer="0.314583333333333"/>
  <pageSetup paperSize="9" scale="75" orientation="portrait" horizontalDpi="600"/>
  <headerFooter alignWithMargins="0">
    <oddFooter>&amp;C&amp;16- &amp;P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B35"/>
  <sheetViews>
    <sheetView showZeros="0" workbookViewId="0">
      <selection activeCell="I12" sqref="I12"/>
    </sheetView>
  </sheetViews>
  <sheetFormatPr defaultColWidth="9" defaultRowHeight="13.5" outlineLevelCol="1"/>
  <cols>
    <col min="1" max="1" width="79" customWidth="1"/>
    <col min="2" max="2" width="36.5" customWidth="1"/>
  </cols>
  <sheetData>
    <row r="1" ht="45" customHeight="1" spans="1:2">
      <c r="A1" s="414" t="s">
        <v>1074</v>
      </c>
      <c r="B1" s="414"/>
    </row>
    <row r="2" ht="20.1" customHeight="1" spans="1:2">
      <c r="A2" s="415"/>
      <c r="B2" s="416" t="s">
        <v>1</v>
      </c>
    </row>
    <row r="3" ht="45" customHeight="1" spans="1:2">
      <c r="A3" s="417" t="s">
        <v>1075</v>
      </c>
      <c r="B3" s="76" t="s">
        <v>5</v>
      </c>
    </row>
    <row r="4" ht="32" customHeight="1" spans="1:2">
      <c r="A4" s="418" t="s">
        <v>1076</v>
      </c>
      <c r="B4" s="419">
        <f>SUM(B5:B8)</f>
        <v>124064</v>
      </c>
    </row>
    <row r="5" ht="32" customHeight="1" spans="1:2">
      <c r="A5" s="420" t="s">
        <v>1077</v>
      </c>
      <c r="B5" s="421">
        <v>85384</v>
      </c>
    </row>
    <row r="6" ht="32" customHeight="1" spans="1:2">
      <c r="A6" s="420" t="s">
        <v>1078</v>
      </c>
      <c r="B6" s="421">
        <v>22393</v>
      </c>
    </row>
    <row r="7" ht="32" customHeight="1" spans="1:2">
      <c r="A7" s="420" t="s">
        <v>982</v>
      </c>
      <c r="B7" s="421">
        <v>8559</v>
      </c>
    </row>
    <row r="8" ht="32" customHeight="1" spans="1:2">
      <c r="A8" s="420" t="s">
        <v>1079</v>
      </c>
      <c r="B8" s="421">
        <v>7728</v>
      </c>
    </row>
    <row r="9" ht="32" customHeight="1" spans="1:2">
      <c r="A9" s="422" t="s">
        <v>1080</v>
      </c>
      <c r="B9" s="419">
        <f>SUM(B10:B19)</f>
        <v>14203</v>
      </c>
    </row>
    <row r="10" ht="32" customHeight="1" spans="1:2">
      <c r="A10" s="420" t="s">
        <v>1081</v>
      </c>
      <c r="B10" s="421">
        <v>10282</v>
      </c>
    </row>
    <row r="11" ht="32" customHeight="1" spans="1:2">
      <c r="A11" s="420" t="s">
        <v>1082</v>
      </c>
      <c r="B11" s="421">
        <v>139</v>
      </c>
    </row>
    <row r="12" ht="32" customHeight="1" spans="1:2">
      <c r="A12" s="420" t="s">
        <v>1083</v>
      </c>
      <c r="B12" s="421">
        <v>729</v>
      </c>
    </row>
    <row r="13" ht="32" customHeight="1" spans="1:2">
      <c r="A13" s="420" t="s">
        <v>1084</v>
      </c>
      <c r="B13" s="421"/>
    </row>
    <row r="14" ht="32" customHeight="1" spans="1:2">
      <c r="A14" s="420" t="s">
        <v>1085</v>
      </c>
      <c r="B14" s="421">
        <v>99</v>
      </c>
    </row>
    <row r="15" ht="32" customHeight="1" spans="1:2">
      <c r="A15" s="420" t="s">
        <v>1086</v>
      </c>
      <c r="B15" s="421">
        <v>1141</v>
      </c>
    </row>
    <row r="16" ht="32" customHeight="1" spans="1:2">
      <c r="A16" s="420" t="s">
        <v>1087</v>
      </c>
      <c r="B16" s="421"/>
    </row>
    <row r="17" ht="32" customHeight="1" spans="1:2">
      <c r="A17" s="420" t="s">
        <v>1088</v>
      </c>
      <c r="B17" s="421">
        <v>1633</v>
      </c>
    </row>
    <row r="18" ht="32" customHeight="1" spans="1:2">
      <c r="A18" s="420" t="s">
        <v>1089</v>
      </c>
      <c r="B18" s="421">
        <v>63</v>
      </c>
    </row>
    <row r="19" ht="32" customHeight="1" spans="1:2">
      <c r="A19" s="420" t="s">
        <v>1090</v>
      </c>
      <c r="B19" s="421">
        <v>117</v>
      </c>
    </row>
    <row r="20" ht="32" customHeight="1" spans="1:2">
      <c r="A20" s="422" t="s">
        <v>1091</v>
      </c>
      <c r="B20" s="419">
        <f>SUM(B21:B22)</f>
        <v>71</v>
      </c>
    </row>
    <row r="21" ht="32" customHeight="1" spans="1:2">
      <c r="A21" s="420" t="s">
        <v>1092</v>
      </c>
      <c r="B21" s="421">
        <v>71</v>
      </c>
    </row>
    <row r="22" ht="32" customHeight="1" spans="1:2">
      <c r="A22" s="420" t="s">
        <v>1093</v>
      </c>
      <c r="B22" s="421"/>
    </row>
    <row r="23" ht="32" customHeight="1" spans="1:2">
      <c r="A23" s="422" t="s">
        <v>1094</v>
      </c>
      <c r="B23" s="419">
        <f>SUM(B24:B25)</f>
        <v>141288</v>
      </c>
    </row>
    <row r="24" ht="32" customHeight="1" spans="1:2">
      <c r="A24" s="420" t="s">
        <v>1095</v>
      </c>
      <c r="B24" s="421">
        <v>123933</v>
      </c>
    </row>
    <row r="25" ht="32" customHeight="1" spans="1:2">
      <c r="A25" s="420" t="s">
        <v>1096</v>
      </c>
      <c r="B25" s="421">
        <v>17355</v>
      </c>
    </row>
    <row r="26" ht="32" customHeight="1" spans="1:2">
      <c r="A26" s="422" t="s">
        <v>1097</v>
      </c>
      <c r="B26" s="419">
        <f>B27</f>
        <v>341</v>
      </c>
    </row>
    <row r="27" ht="32" customHeight="1" spans="1:2">
      <c r="A27" s="420" t="s">
        <v>1098</v>
      </c>
      <c r="B27" s="421">
        <v>341</v>
      </c>
    </row>
    <row r="28" ht="32" customHeight="1" spans="1:2">
      <c r="A28" s="422" t="s">
        <v>1099</v>
      </c>
      <c r="B28" s="419">
        <f>SUM(B29:B32)</f>
        <v>23033</v>
      </c>
    </row>
    <row r="29" ht="32" customHeight="1" spans="1:2">
      <c r="A29" s="420" t="s">
        <v>1100</v>
      </c>
      <c r="B29" s="421">
        <v>6330</v>
      </c>
    </row>
    <row r="30" ht="32" customHeight="1" spans="1:2">
      <c r="A30" s="420" t="s">
        <v>1101</v>
      </c>
      <c r="B30" s="421">
        <v>11</v>
      </c>
    </row>
    <row r="31" ht="32" customHeight="1" spans="1:2">
      <c r="A31" s="420" t="s">
        <v>1102</v>
      </c>
      <c r="B31" s="421">
        <v>16592</v>
      </c>
    </row>
    <row r="32" ht="32" customHeight="1" spans="1:2">
      <c r="A32" s="423" t="s">
        <v>1103</v>
      </c>
      <c r="B32" s="421">
        <v>100</v>
      </c>
    </row>
    <row r="33" ht="32" customHeight="1" spans="1:2">
      <c r="A33" s="422" t="s">
        <v>1104</v>
      </c>
      <c r="B33" s="419">
        <f>B34</f>
        <v>0</v>
      </c>
    </row>
    <row r="34" ht="32" customHeight="1" spans="1:2">
      <c r="A34" s="423" t="s">
        <v>1105</v>
      </c>
      <c r="B34" s="421"/>
    </row>
    <row r="35" ht="32" customHeight="1" spans="1:2">
      <c r="A35" s="424" t="s">
        <v>1106</v>
      </c>
      <c r="B35" s="419">
        <f>SUM(B28,B26,B23,B20,B9,B4,B33)</f>
        <v>303000</v>
      </c>
    </row>
  </sheetData>
  <mergeCells count="1">
    <mergeCell ref="A1:B1"/>
  </mergeCells>
  <printOptions horizontalCentered="1"/>
  <pageMargins left="0.472222222222222" right="0.393055555555556" top="0.747916666666667" bottom="0.747916666666667" header="0.314583333333333" footer="0.314583333333333"/>
  <pageSetup paperSize="9" scale="75" orientation="portrait" horizontalDpi="600"/>
  <headerFooter alignWithMargins="0">
    <oddFooter>&amp;C&amp;16- &amp;P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tabColor rgb="FF00B0F0"/>
  </sheetPr>
  <dimension ref="A1:E136"/>
  <sheetViews>
    <sheetView showGridLines="0" showZeros="0" workbookViewId="0">
      <selection activeCell="H14" sqref="H14"/>
    </sheetView>
  </sheetViews>
  <sheetFormatPr defaultColWidth="9" defaultRowHeight="13.5" outlineLevelCol="4"/>
  <cols>
    <col min="1" max="1" width="69.6333333333333" style="246" customWidth="1"/>
    <col min="2" max="2" width="45.6333333333333" customWidth="1"/>
    <col min="3" max="4" width="16.6333333333333" hidden="1" customWidth="1"/>
    <col min="5" max="5" width="9" hidden="1" customWidth="1"/>
  </cols>
  <sheetData>
    <row r="1" s="245" customFormat="1" ht="45" customHeight="1" spans="1:4">
      <c r="A1" s="401" t="s">
        <v>1107</v>
      </c>
      <c r="B1" s="401"/>
      <c r="C1" s="401"/>
      <c r="D1" s="401"/>
    </row>
    <row r="2" ht="20.1" customHeight="1" spans="1:4">
      <c r="A2" s="249"/>
      <c r="B2" s="394" t="s">
        <v>1</v>
      </c>
      <c r="C2" s="402"/>
      <c r="D2" s="402" t="s">
        <v>1</v>
      </c>
    </row>
    <row r="3" ht="45" customHeight="1" spans="1:5">
      <c r="A3" s="173" t="s">
        <v>1108</v>
      </c>
      <c r="B3" s="76" t="s">
        <v>5</v>
      </c>
      <c r="C3" s="403" t="s">
        <v>1109</v>
      </c>
      <c r="D3" s="76" t="s">
        <v>1110</v>
      </c>
      <c r="E3" s="404" t="s">
        <v>7</v>
      </c>
    </row>
    <row r="4" ht="32" customHeight="1" spans="1:5">
      <c r="A4" s="405" t="s">
        <v>1111</v>
      </c>
      <c r="B4" s="195">
        <f>SUM(B5:B16)</f>
        <v>6078</v>
      </c>
      <c r="C4" s="406">
        <f>SUM(C5:C5)</f>
        <v>0</v>
      </c>
      <c r="D4" s="407">
        <f>SUM(D5:D5)</f>
        <v>0</v>
      </c>
      <c r="E4" s="258" t="str">
        <f>IF(A4&lt;&gt;"",IF(SUM(B4:D4)&lt;&gt;0,"是","否"),"是")</f>
        <v>是</v>
      </c>
    </row>
    <row r="5" ht="32" customHeight="1" spans="1:5">
      <c r="A5" s="408" t="s">
        <v>1112</v>
      </c>
      <c r="B5" s="193">
        <v>400</v>
      </c>
      <c r="C5" s="409"/>
      <c r="D5" s="410"/>
      <c r="E5" s="258" t="str">
        <f>IF(A5&lt;&gt;"",IF(SUM(B5:D5)&lt;&gt;0,"是","否"),"是")</f>
        <v>是</v>
      </c>
    </row>
    <row r="6" ht="32" customHeight="1" spans="1:5">
      <c r="A6" s="408" t="s">
        <v>1113</v>
      </c>
      <c r="B6" s="411">
        <v>343</v>
      </c>
      <c r="C6" s="409">
        <v>64164</v>
      </c>
      <c r="D6" s="410"/>
      <c r="E6" s="258" t="str">
        <f>IF(A6&lt;&gt;"",IF(SUM(B6:D6)&lt;&gt;0,"是","否"),"是")</f>
        <v>是</v>
      </c>
    </row>
    <row r="7" ht="32" customHeight="1" spans="1:5">
      <c r="A7" s="408" t="s">
        <v>1114</v>
      </c>
      <c r="B7" s="411">
        <v>250</v>
      </c>
      <c r="C7" s="409"/>
      <c r="D7" s="410"/>
      <c r="E7" s="258"/>
    </row>
    <row r="8" ht="32" customHeight="1" spans="1:5">
      <c r="A8" s="408" t="s">
        <v>1115</v>
      </c>
      <c r="B8" s="411">
        <v>838</v>
      </c>
      <c r="C8" s="409">
        <v>2293</v>
      </c>
      <c r="D8" s="410"/>
      <c r="E8" s="258" t="str">
        <f>IF(A8&lt;&gt;"",IF(SUM(B8:D8)&lt;&gt;0,"是","否"),"是")</f>
        <v>是</v>
      </c>
    </row>
    <row r="9" ht="32" customHeight="1" spans="1:5">
      <c r="A9" s="408" t="s">
        <v>1116</v>
      </c>
      <c r="B9" s="411">
        <v>40</v>
      </c>
      <c r="C9" s="409"/>
      <c r="D9" s="410"/>
      <c r="E9" s="258"/>
    </row>
    <row r="10" ht="32" customHeight="1" spans="1:5">
      <c r="A10" s="408" t="s">
        <v>1117</v>
      </c>
      <c r="B10" s="411">
        <v>267</v>
      </c>
      <c r="C10" s="409">
        <v>9600</v>
      </c>
      <c r="D10" s="410"/>
      <c r="E10" s="258" t="str">
        <f>IF(A10&lt;&gt;"",IF(SUM(B10:D10)&lt;&gt;0,"是","否"),"是")</f>
        <v>是</v>
      </c>
    </row>
    <row r="11" ht="32" customHeight="1" spans="1:5">
      <c r="A11" s="408" t="s">
        <v>1118</v>
      </c>
      <c r="B11" s="411">
        <v>120</v>
      </c>
      <c r="C11" s="409"/>
      <c r="D11" s="410"/>
      <c r="E11" s="258"/>
    </row>
    <row r="12" ht="32" customHeight="1" spans="1:5">
      <c r="A12" s="408" t="s">
        <v>1119</v>
      </c>
      <c r="B12" s="411">
        <v>50</v>
      </c>
      <c r="C12" s="409">
        <v>280</v>
      </c>
      <c r="D12" s="410"/>
      <c r="E12" s="258" t="str">
        <f>IF(A12&lt;&gt;"",IF(SUM(B12:D12)&lt;&gt;0,"是","否"),"是")</f>
        <v>是</v>
      </c>
    </row>
    <row r="13" ht="32" customHeight="1" spans="1:5">
      <c r="A13" s="408" t="s">
        <v>1120</v>
      </c>
      <c r="B13" s="411">
        <v>460</v>
      </c>
      <c r="C13" s="409"/>
      <c r="D13" s="410"/>
      <c r="E13" s="258"/>
    </row>
    <row r="14" ht="32" customHeight="1" spans="1:5">
      <c r="A14" s="408" t="s">
        <v>1121</v>
      </c>
      <c r="B14" s="411">
        <v>110</v>
      </c>
      <c r="C14" s="409">
        <v>83870</v>
      </c>
      <c r="D14" s="410"/>
      <c r="E14" s="258" t="str">
        <f>IF(A14&lt;&gt;"",IF(SUM(B14:D14)&lt;&gt;0,"是","否"),"是")</f>
        <v>是</v>
      </c>
    </row>
    <row r="15" ht="32" customHeight="1" spans="1:5">
      <c r="A15" s="408" t="s">
        <v>1122</v>
      </c>
      <c r="B15" s="411">
        <v>3000</v>
      </c>
      <c r="C15" s="409"/>
      <c r="D15" s="410"/>
      <c r="E15" s="258"/>
    </row>
    <row r="16" ht="32" customHeight="1" spans="1:5">
      <c r="A16" s="408" t="s">
        <v>1123</v>
      </c>
      <c r="B16" s="411">
        <v>200</v>
      </c>
      <c r="C16" s="409">
        <v>413</v>
      </c>
      <c r="D16" s="410"/>
      <c r="E16" s="258" t="str">
        <f>IF(A16&lt;&gt;"",IF(SUM(B16:D16)&lt;&gt;0,"是","否"),"是")</f>
        <v>是</v>
      </c>
    </row>
    <row r="17" ht="32" customHeight="1" spans="1:5">
      <c r="A17" s="405" t="s">
        <v>1124</v>
      </c>
      <c r="B17" s="195">
        <f>SUM(B18:B19)</f>
        <v>1238</v>
      </c>
      <c r="C17" s="409"/>
      <c r="D17" s="410"/>
      <c r="E17" s="258"/>
    </row>
    <row r="18" ht="32" customHeight="1" spans="1:5">
      <c r="A18" s="408" t="s">
        <v>1125</v>
      </c>
      <c r="B18" s="193">
        <v>1228</v>
      </c>
      <c r="C18" s="409">
        <v>60</v>
      </c>
      <c r="D18" s="410"/>
      <c r="E18" s="258" t="str">
        <f>IF(A18&lt;&gt;"",IF(SUM(B18:D18)&lt;&gt;0,"是","否"),"是")</f>
        <v>是</v>
      </c>
    </row>
    <row r="19" ht="32" customHeight="1" spans="1:5">
      <c r="A19" s="408" t="s">
        <v>1126</v>
      </c>
      <c r="B19" s="193">
        <v>10</v>
      </c>
      <c r="C19" s="409"/>
      <c r="D19" s="410"/>
      <c r="E19" s="258"/>
    </row>
    <row r="20" ht="32" customHeight="1" spans="1:5">
      <c r="A20" s="405" t="s">
        <v>1127</v>
      </c>
      <c r="B20" s="195">
        <f>SUM(B21:B27)</f>
        <v>23653</v>
      </c>
      <c r="C20" s="409">
        <v>4418</v>
      </c>
      <c r="D20" s="410"/>
      <c r="E20" s="258" t="str">
        <f>IF(A20&lt;&gt;"",IF(SUM(B20:D20)&lt;&gt;0,"是","否"),"是")</f>
        <v>是</v>
      </c>
    </row>
    <row r="21" ht="32" customHeight="1" spans="1:5">
      <c r="A21" s="408" t="s">
        <v>1128</v>
      </c>
      <c r="B21" s="411">
        <v>5929</v>
      </c>
      <c r="C21" s="406"/>
      <c r="D21" s="407"/>
      <c r="E21" s="258"/>
    </row>
    <row r="22" ht="32" customHeight="1" spans="1:5">
      <c r="A22" s="408" t="s">
        <v>1129</v>
      </c>
      <c r="B22" s="411">
        <v>40</v>
      </c>
      <c r="C22" s="409"/>
      <c r="D22" s="410"/>
      <c r="E22" s="258" t="str">
        <f>IF(A22&lt;&gt;"",IF(SUM(B22:D22)&lt;&gt;0,"是","否"),"是")</f>
        <v>是</v>
      </c>
    </row>
    <row r="23" ht="32" customHeight="1" spans="1:5">
      <c r="A23" s="408" t="s">
        <v>1130</v>
      </c>
      <c r="B23" s="411">
        <v>490</v>
      </c>
      <c r="C23" s="409"/>
      <c r="D23" s="410"/>
      <c r="E23" s="258"/>
    </row>
    <row r="24" ht="32" customHeight="1" spans="1:5">
      <c r="A24" s="408" t="s">
        <v>1131</v>
      </c>
      <c r="B24" s="411">
        <v>204</v>
      </c>
      <c r="C24" s="409"/>
      <c r="D24" s="410"/>
      <c r="E24" s="258" t="str">
        <f>IF(A24&lt;&gt;"",IF(SUM(B24:D24)&lt;&gt;0,"是","否"),"是")</f>
        <v>是</v>
      </c>
    </row>
    <row r="25" ht="32" customHeight="1" spans="1:5">
      <c r="A25" s="408" t="s">
        <v>1132</v>
      </c>
      <c r="B25" s="411">
        <v>300</v>
      </c>
      <c r="C25" s="409"/>
      <c r="D25" s="410"/>
      <c r="E25" s="258"/>
    </row>
    <row r="26" ht="32" customHeight="1" spans="1:5">
      <c r="A26" s="408" t="s">
        <v>1133</v>
      </c>
      <c r="B26" s="411">
        <v>190</v>
      </c>
      <c r="C26" s="409"/>
      <c r="D26" s="410">
        <v>5000</v>
      </c>
      <c r="E26" s="258" t="str">
        <f>IF(A26&lt;&gt;"",IF(SUM(B26:D26)&lt;&gt;0,"是","否"),"是")</f>
        <v>是</v>
      </c>
    </row>
    <row r="27" ht="32" customHeight="1" spans="1:5">
      <c r="A27" s="408" t="s">
        <v>1134</v>
      </c>
      <c r="B27" s="411">
        <v>16500</v>
      </c>
      <c r="C27" s="409"/>
      <c r="D27" s="410"/>
      <c r="E27" s="258"/>
    </row>
    <row r="28" ht="32" customHeight="1" spans="1:5">
      <c r="A28" s="405" t="s">
        <v>1135</v>
      </c>
      <c r="B28" s="195">
        <f>SUM(B29:B48)</f>
        <v>321894</v>
      </c>
      <c r="C28" s="409">
        <v>3800</v>
      </c>
      <c r="D28" s="410"/>
      <c r="E28" s="258" t="str">
        <f>IF(A28&lt;&gt;"",IF(SUM(B28:D28)&lt;&gt;0,"是","否"),"是")</f>
        <v>是</v>
      </c>
    </row>
    <row r="29" ht="32" customHeight="1" spans="1:5">
      <c r="A29" s="408" t="s">
        <v>1136</v>
      </c>
      <c r="B29" s="193">
        <v>198000</v>
      </c>
      <c r="C29" s="409"/>
      <c r="D29" s="410"/>
      <c r="E29" s="258"/>
    </row>
    <row r="30" ht="32" customHeight="1" spans="1:5">
      <c r="A30" s="408" t="s">
        <v>1137</v>
      </c>
      <c r="B30" s="193">
        <v>5200</v>
      </c>
      <c r="C30" s="409">
        <v>1257</v>
      </c>
      <c r="D30" s="410"/>
      <c r="E30" s="258" t="str">
        <f>IF(A30&lt;&gt;"",IF(SUM(B30:D30)&lt;&gt;0,"是","否"),"是")</f>
        <v>是</v>
      </c>
    </row>
    <row r="31" ht="32" customHeight="1" spans="1:5">
      <c r="A31" s="408" t="s">
        <v>1138</v>
      </c>
      <c r="B31" s="193">
        <v>170</v>
      </c>
      <c r="C31" s="409"/>
      <c r="D31" s="410"/>
      <c r="E31" s="258"/>
    </row>
    <row r="32" ht="32" customHeight="1" spans="1:5">
      <c r="A32" s="408" t="s">
        <v>1139</v>
      </c>
      <c r="B32" s="193">
        <v>6500</v>
      </c>
      <c r="C32" s="409">
        <v>2163</v>
      </c>
      <c r="D32" s="410"/>
      <c r="E32" s="258" t="str">
        <f>IF(A32&lt;&gt;"",IF(SUM(B32:D32)&lt;&gt;0,"是","否"),"是")</f>
        <v>是</v>
      </c>
    </row>
    <row r="33" ht="32" customHeight="1" spans="1:5">
      <c r="A33" s="408" t="s">
        <v>1140</v>
      </c>
      <c r="B33" s="193">
        <v>1000</v>
      </c>
      <c r="C33" s="409"/>
      <c r="D33" s="410"/>
      <c r="E33" s="258"/>
    </row>
    <row r="34" ht="32" customHeight="1" spans="1:5">
      <c r="A34" s="408" t="s">
        <v>1141</v>
      </c>
      <c r="B34" s="193">
        <v>800</v>
      </c>
      <c r="E34" s="258" t="str">
        <f>IF(A34&lt;&gt;"",IF(SUM(B34:D34)&lt;&gt;0,"是","否"),"是")</f>
        <v>是</v>
      </c>
    </row>
    <row r="35" ht="32" customHeight="1" spans="1:5">
      <c r="A35" s="408" t="s">
        <v>1142</v>
      </c>
      <c r="B35" s="193">
        <v>600</v>
      </c>
      <c r="E35" s="258"/>
    </row>
    <row r="36" ht="32" customHeight="1" spans="1:5">
      <c r="A36" s="408" t="s">
        <v>1143</v>
      </c>
      <c r="B36" s="193">
        <v>12500</v>
      </c>
      <c r="E36" s="258" t="str">
        <f>IF(A36&lt;&gt;"",IF(SUM(B36:D36)&lt;&gt;0,"是","否"),"是")</f>
        <v>是</v>
      </c>
    </row>
    <row r="37" ht="32" customHeight="1" spans="1:5">
      <c r="A37" s="408" t="s">
        <v>1144</v>
      </c>
      <c r="B37" s="193">
        <v>776</v>
      </c>
      <c r="E37" s="258"/>
    </row>
    <row r="38" ht="32" customHeight="1" spans="1:5">
      <c r="A38" s="408" t="s">
        <v>1145</v>
      </c>
      <c r="B38" s="193">
        <v>3500</v>
      </c>
      <c r="E38" s="258" t="str">
        <f>IF(A38&lt;&gt;"",IF(SUM(B38:D38)&lt;&gt;0,"是","否"),"是")</f>
        <v>是</v>
      </c>
    </row>
    <row r="39" ht="32" customHeight="1" spans="1:5">
      <c r="A39" s="408" t="s">
        <v>1146</v>
      </c>
      <c r="B39" s="193">
        <v>900</v>
      </c>
      <c r="E39" s="258"/>
    </row>
    <row r="40" ht="32" customHeight="1" spans="1:5">
      <c r="A40" s="408" t="s">
        <v>1147</v>
      </c>
      <c r="B40" s="193">
        <v>1500</v>
      </c>
      <c r="E40" s="258" t="str">
        <f>IF(A40&lt;&gt;"",IF(SUM(B40:D40)&lt;&gt;0,"是","否"),"是")</f>
        <v>是</v>
      </c>
    </row>
    <row r="41" ht="32" customHeight="1" spans="1:5">
      <c r="A41" s="408" t="s">
        <v>1148</v>
      </c>
      <c r="B41" s="193">
        <v>400</v>
      </c>
      <c r="E41" s="258"/>
    </row>
    <row r="42" ht="32" customHeight="1" spans="1:5">
      <c r="A42" s="408" t="s">
        <v>1149</v>
      </c>
      <c r="B42" s="193">
        <v>43500</v>
      </c>
      <c r="E42" s="258" t="str">
        <f>IF(A42&lt;&gt;"",IF(SUM(B42:D42)&lt;&gt;0,"是","否"),"是")</f>
        <v>是</v>
      </c>
    </row>
    <row r="43" ht="32" customHeight="1" spans="1:2">
      <c r="A43" s="408" t="s">
        <v>1150</v>
      </c>
      <c r="B43" s="193">
        <v>24988</v>
      </c>
    </row>
    <row r="44" ht="32" customHeight="1" spans="1:2">
      <c r="A44" s="408" t="s">
        <v>1151</v>
      </c>
      <c r="B44" s="193">
        <v>10900</v>
      </c>
    </row>
    <row r="45" ht="32" customHeight="1" spans="1:2">
      <c r="A45" s="408" t="s">
        <v>1152</v>
      </c>
      <c r="B45" s="193">
        <v>120</v>
      </c>
    </row>
    <row r="46" ht="32" customHeight="1" spans="1:2">
      <c r="A46" s="408" t="s">
        <v>1153</v>
      </c>
      <c r="B46" s="193">
        <v>2300</v>
      </c>
    </row>
    <row r="47" ht="32" customHeight="1" spans="1:2">
      <c r="A47" s="408" t="s">
        <v>1154</v>
      </c>
      <c r="B47" s="193">
        <v>8000</v>
      </c>
    </row>
    <row r="48" ht="32" customHeight="1" spans="1:2">
      <c r="A48" s="408" t="s">
        <v>1155</v>
      </c>
      <c r="B48" s="193">
        <v>240</v>
      </c>
    </row>
    <row r="49" ht="32" customHeight="1" spans="1:2">
      <c r="A49" s="405" t="s">
        <v>1156</v>
      </c>
      <c r="B49" s="195">
        <f>SUM(B50:B51)</f>
        <v>3181</v>
      </c>
    </row>
    <row r="50" ht="32" customHeight="1" spans="1:2">
      <c r="A50" s="408" t="s">
        <v>1157</v>
      </c>
      <c r="B50" s="411">
        <v>2181</v>
      </c>
    </row>
    <row r="51" ht="32" customHeight="1" spans="1:2">
      <c r="A51" s="408" t="s">
        <v>1158</v>
      </c>
      <c r="B51" s="411">
        <v>1000</v>
      </c>
    </row>
    <row r="52" ht="32" customHeight="1" spans="1:2">
      <c r="A52" s="405" t="s">
        <v>1159</v>
      </c>
      <c r="B52" s="195">
        <f>SUM(B53:B56)</f>
        <v>4718</v>
      </c>
    </row>
    <row r="53" ht="32" customHeight="1" spans="1:2">
      <c r="A53" s="408" t="s">
        <v>1160</v>
      </c>
      <c r="B53" s="193">
        <v>1200</v>
      </c>
    </row>
    <row r="54" ht="32" customHeight="1" spans="1:2">
      <c r="A54" s="408" t="s">
        <v>1161</v>
      </c>
      <c r="B54" s="193">
        <v>418</v>
      </c>
    </row>
    <row r="55" ht="32" customHeight="1" spans="1:2">
      <c r="A55" s="408" t="s">
        <v>1162</v>
      </c>
      <c r="B55" s="193">
        <v>1500</v>
      </c>
    </row>
    <row r="56" ht="32" customHeight="1" spans="1:2">
      <c r="A56" s="408" t="s">
        <v>1163</v>
      </c>
      <c r="B56" s="193">
        <v>1600</v>
      </c>
    </row>
    <row r="57" ht="32" customHeight="1" spans="1:2">
      <c r="A57" s="405" t="s">
        <v>1164</v>
      </c>
      <c r="B57" s="195">
        <f>SUM(B58:B78)</f>
        <v>448257</v>
      </c>
    </row>
    <row r="58" ht="32" customHeight="1" spans="1:2">
      <c r="A58" s="408" t="s">
        <v>1165</v>
      </c>
      <c r="B58" s="193">
        <v>2000</v>
      </c>
    </row>
    <row r="59" ht="32" customHeight="1" spans="1:2">
      <c r="A59" s="408" t="s">
        <v>1166</v>
      </c>
      <c r="B59" s="193">
        <v>6000</v>
      </c>
    </row>
    <row r="60" ht="32" customHeight="1" spans="1:2">
      <c r="A60" s="408" t="s">
        <v>1167</v>
      </c>
      <c r="B60" s="193">
        <v>2500</v>
      </c>
    </row>
    <row r="61" ht="32" customHeight="1" spans="1:2">
      <c r="A61" s="408" t="s">
        <v>1168</v>
      </c>
      <c r="B61" s="193">
        <v>31000</v>
      </c>
    </row>
    <row r="62" ht="32" customHeight="1" spans="1:2">
      <c r="A62" s="408" t="s">
        <v>1169</v>
      </c>
      <c r="B62" s="193">
        <v>125000</v>
      </c>
    </row>
    <row r="63" ht="32" customHeight="1" spans="1:2">
      <c r="A63" s="408" t="s">
        <v>1170</v>
      </c>
      <c r="B63" s="193">
        <v>22580</v>
      </c>
    </row>
    <row r="64" ht="32" customHeight="1" spans="1:2">
      <c r="A64" s="408" t="s">
        <v>1171</v>
      </c>
      <c r="B64" s="193">
        <v>18600</v>
      </c>
    </row>
    <row r="65" ht="32" customHeight="1" spans="1:2">
      <c r="A65" s="408" t="s">
        <v>1172</v>
      </c>
      <c r="B65" s="193">
        <v>500</v>
      </c>
    </row>
    <row r="66" ht="32" customHeight="1" spans="1:2">
      <c r="A66" s="408" t="s">
        <v>1173</v>
      </c>
      <c r="B66" s="193">
        <v>2200</v>
      </c>
    </row>
    <row r="67" ht="32" customHeight="1" spans="1:2">
      <c r="A67" s="408" t="s">
        <v>1174</v>
      </c>
      <c r="B67" s="193">
        <v>32000</v>
      </c>
    </row>
    <row r="68" ht="32" customHeight="1" spans="1:2">
      <c r="A68" s="408" t="s">
        <v>1175</v>
      </c>
      <c r="B68" s="193">
        <v>32598</v>
      </c>
    </row>
    <row r="69" ht="32" customHeight="1" spans="1:2">
      <c r="A69" s="408" t="s">
        <v>1176</v>
      </c>
      <c r="B69" s="193">
        <v>114654</v>
      </c>
    </row>
    <row r="70" ht="32" customHeight="1" spans="1:2">
      <c r="A70" s="408" t="s">
        <v>1177</v>
      </c>
      <c r="B70" s="193">
        <v>900</v>
      </c>
    </row>
    <row r="71" ht="32" customHeight="1" spans="1:2">
      <c r="A71" s="408" t="s">
        <v>1178</v>
      </c>
      <c r="B71" s="193">
        <v>220</v>
      </c>
    </row>
    <row r="72" ht="32" customHeight="1" spans="1:2">
      <c r="A72" s="408" t="s">
        <v>1179</v>
      </c>
      <c r="B72" s="193">
        <v>554</v>
      </c>
    </row>
    <row r="73" ht="32" customHeight="1" spans="1:2">
      <c r="A73" s="408" t="s">
        <v>1180</v>
      </c>
      <c r="B73" s="193">
        <v>468</v>
      </c>
    </row>
    <row r="74" ht="32" customHeight="1" spans="1:2">
      <c r="A74" s="408" t="s">
        <v>1181</v>
      </c>
      <c r="B74" s="193">
        <v>36000</v>
      </c>
    </row>
    <row r="75" ht="32" customHeight="1" spans="1:2">
      <c r="A75" s="408" t="s">
        <v>1182</v>
      </c>
      <c r="B75" s="193">
        <v>1753</v>
      </c>
    </row>
    <row r="76" ht="32" customHeight="1" spans="1:2">
      <c r="A76" s="408" t="s">
        <v>1183</v>
      </c>
      <c r="B76" s="193">
        <v>3573</v>
      </c>
    </row>
    <row r="77" ht="32" customHeight="1" spans="1:2">
      <c r="A77" s="408" t="s">
        <v>1184</v>
      </c>
      <c r="B77" s="193">
        <v>12000</v>
      </c>
    </row>
    <row r="78" ht="32" customHeight="1" spans="1:2">
      <c r="A78" s="408" t="s">
        <v>1185</v>
      </c>
      <c r="B78" s="193">
        <v>3157</v>
      </c>
    </row>
    <row r="79" ht="32" customHeight="1" spans="1:2">
      <c r="A79" s="405" t="s">
        <v>1186</v>
      </c>
      <c r="B79" s="195">
        <f>SUM(B80:B86)</f>
        <v>85832</v>
      </c>
    </row>
    <row r="80" ht="32" customHeight="1" spans="1:2">
      <c r="A80" s="408" t="s">
        <v>1187</v>
      </c>
      <c r="B80" s="193">
        <v>38000</v>
      </c>
    </row>
    <row r="81" ht="32" customHeight="1" spans="1:2">
      <c r="A81" s="408" t="s">
        <v>1188</v>
      </c>
      <c r="B81" s="193">
        <v>5800</v>
      </c>
    </row>
    <row r="82" ht="32" customHeight="1" spans="1:2">
      <c r="A82" s="408" t="s">
        <v>1189</v>
      </c>
      <c r="B82" s="193">
        <v>3000</v>
      </c>
    </row>
    <row r="83" ht="32" customHeight="1" spans="1:2">
      <c r="A83" s="408" t="s">
        <v>1190</v>
      </c>
      <c r="B83" s="193">
        <v>31332</v>
      </c>
    </row>
    <row r="84" ht="32" customHeight="1" spans="1:2">
      <c r="A84" s="408" t="s">
        <v>1191</v>
      </c>
      <c r="B84" s="193">
        <v>1000</v>
      </c>
    </row>
    <row r="85" ht="32" customHeight="1" spans="1:2">
      <c r="A85" s="408" t="s">
        <v>1192</v>
      </c>
      <c r="B85" s="193">
        <v>1700</v>
      </c>
    </row>
    <row r="86" ht="32" customHeight="1" spans="1:2">
      <c r="A86" s="408" t="s">
        <v>1193</v>
      </c>
      <c r="B86" s="193">
        <v>5000</v>
      </c>
    </row>
    <row r="87" ht="32" customHeight="1" spans="1:2">
      <c r="A87" s="405" t="s">
        <v>1194</v>
      </c>
      <c r="B87" s="195">
        <f>SUM(B88:B93)</f>
        <v>101248</v>
      </c>
    </row>
    <row r="88" ht="32" customHeight="1" spans="1:2">
      <c r="A88" s="408" t="s">
        <v>1195</v>
      </c>
      <c r="B88" s="193">
        <v>22000</v>
      </c>
    </row>
    <row r="89" ht="32" customHeight="1" spans="1:2">
      <c r="A89" s="408" t="s">
        <v>1196</v>
      </c>
      <c r="B89" s="193">
        <v>10000</v>
      </c>
    </row>
    <row r="90" ht="32" customHeight="1" spans="1:2">
      <c r="A90" s="408" t="s">
        <v>1197</v>
      </c>
      <c r="B90" s="193">
        <v>62748</v>
      </c>
    </row>
    <row r="91" ht="32" customHeight="1" spans="1:2">
      <c r="A91" s="408" t="s">
        <v>1198</v>
      </c>
      <c r="B91" s="193">
        <v>500</v>
      </c>
    </row>
    <row r="92" ht="32" customHeight="1" spans="1:2">
      <c r="A92" s="408" t="s">
        <v>1199</v>
      </c>
      <c r="B92" s="193">
        <v>3000</v>
      </c>
    </row>
    <row r="93" ht="32" customHeight="1" spans="1:2">
      <c r="A93" s="408" t="s">
        <v>1200</v>
      </c>
      <c r="B93" s="193">
        <v>3000</v>
      </c>
    </row>
    <row r="94" ht="32" customHeight="1" spans="1:2">
      <c r="A94" s="405" t="s">
        <v>1201</v>
      </c>
      <c r="B94" s="195">
        <f>SUM(B95:B96)</f>
        <v>24348</v>
      </c>
    </row>
    <row r="95" ht="32" customHeight="1" spans="1:2">
      <c r="A95" s="408" t="s">
        <v>1202</v>
      </c>
      <c r="B95" s="193">
        <v>4000</v>
      </c>
    </row>
    <row r="96" ht="32" customHeight="1" spans="1:2">
      <c r="A96" s="408" t="s">
        <v>1161</v>
      </c>
      <c r="B96" s="193">
        <v>20348</v>
      </c>
    </row>
    <row r="97" ht="32" customHeight="1" spans="1:2">
      <c r="A97" s="405" t="s">
        <v>1203</v>
      </c>
      <c r="B97" s="195">
        <f>SUM(B98:B113)</f>
        <v>561559</v>
      </c>
    </row>
    <row r="98" ht="32" customHeight="1" spans="1:2">
      <c r="A98" s="408" t="s">
        <v>1204</v>
      </c>
      <c r="B98" s="193">
        <v>1091</v>
      </c>
    </row>
    <row r="99" ht="32" customHeight="1" spans="1:2">
      <c r="A99" s="408" t="s">
        <v>1205</v>
      </c>
      <c r="B99" s="193">
        <v>23500</v>
      </c>
    </row>
    <row r="100" ht="32" customHeight="1" spans="1:2">
      <c r="A100" s="408" t="s">
        <v>1206</v>
      </c>
      <c r="B100" s="193">
        <v>36000</v>
      </c>
    </row>
    <row r="101" ht="32" customHeight="1" spans="1:2">
      <c r="A101" s="408" t="s">
        <v>1207</v>
      </c>
      <c r="B101" s="193">
        <v>13000</v>
      </c>
    </row>
    <row r="102" ht="32" customHeight="1" spans="1:2">
      <c r="A102" s="408" t="s">
        <v>1208</v>
      </c>
      <c r="B102" s="193">
        <v>72600</v>
      </c>
    </row>
    <row r="103" ht="32" customHeight="1" spans="1:2">
      <c r="A103" s="408" t="s">
        <v>1209</v>
      </c>
      <c r="B103" s="193">
        <v>12500</v>
      </c>
    </row>
    <row r="104" ht="32" customHeight="1" spans="1:2">
      <c r="A104" s="408" t="s">
        <v>1210</v>
      </c>
      <c r="B104" s="193">
        <v>3500</v>
      </c>
    </row>
    <row r="105" ht="32" customHeight="1" spans="1:2">
      <c r="A105" s="408" t="s">
        <v>1211</v>
      </c>
      <c r="B105" s="193">
        <v>84000</v>
      </c>
    </row>
    <row r="106" ht="32" customHeight="1" spans="1:2">
      <c r="A106" s="408" t="s">
        <v>1212</v>
      </c>
      <c r="B106" s="193">
        <v>2370</v>
      </c>
    </row>
    <row r="107" ht="32" customHeight="1" spans="1:2">
      <c r="A107" s="408" t="s">
        <v>1213</v>
      </c>
      <c r="B107" s="193">
        <v>5000</v>
      </c>
    </row>
    <row r="108" ht="32" customHeight="1" spans="1:2">
      <c r="A108" s="408" t="s">
        <v>1214</v>
      </c>
      <c r="B108" s="193">
        <v>8000</v>
      </c>
    </row>
    <row r="109" ht="32" customHeight="1" spans="1:2">
      <c r="A109" s="408" t="s">
        <v>1215</v>
      </c>
      <c r="B109" s="193">
        <v>219742</v>
      </c>
    </row>
    <row r="110" ht="32" customHeight="1" spans="1:2">
      <c r="A110" s="408" t="s">
        <v>1197</v>
      </c>
      <c r="B110" s="193">
        <v>27596</v>
      </c>
    </row>
    <row r="111" ht="32" customHeight="1" spans="1:2">
      <c r="A111" s="408" t="s">
        <v>1216</v>
      </c>
      <c r="B111" s="193">
        <v>48540</v>
      </c>
    </row>
    <row r="112" ht="32" customHeight="1" spans="1:2">
      <c r="A112" s="408" t="s">
        <v>1217</v>
      </c>
      <c r="B112" s="193">
        <v>3670</v>
      </c>
    </row>
    <row r="113" ht="32" customHeight="1" spans="1:2">
      <c r="A113" s="408" t="s">
        <v>1218</v>
      </c>
      <c r="B113" s="193">
        <v>450</v>
      </c>
    </row>
    <row r="114" ht="32" customHeight="1" spans="1:2">
      <c r="A114" s="405" t="s">
        <v>1219</v>
      </c>
      <c r="B114" s="195">
        <f>SUM(B115:B116)</f>
        <v>71959</v>
      </c>
    </row>
    <row r="115" ht="32" customHeight="1" spans="1:2">
      <c r="A115" s="408" t="s">
        <v>1220</v>
      </c>
      <c r="B115" s="193">
        <v>25000</v>
      </c>
    </row>
    <row r="116" ht="32" customHeight="1" spans="1:2">
      <c r="A116" s="408" t="s">
        <v>1197</v>
      </c>
      <c r="B116" s="193">
        <v>46959</v>
      </c>
    </row>
    <row r="117" ht="32" customHeight="1" spans="1:2">
      <c r="A117" s="405" t="s">
        <v>1221</v>
      </c>
      <c r="B117" s="195">
        <f t="shared" ref="B117:B121" si="0">SUM(B118:B118)</f>
        <v>729</v>
      </c>
    </row>
    <row r="118" ht="32" customHeight="1" spans="1:2">
      <c r="A118" s="408" t="s">
        <v>1222</v>
      </c>
      <c r="B118" s="411">
        <v>729</v>
      </c>
    </row>
    <row r="119" ht="32" customHeight="1" spans="1:2">
      <c r="A119" s="405" t="s">
        <v>1223</v>
      </c>
      <c r="B119" s="195">
        <f t="shared" si="0"/>
        <v>511</v>
      </c>
    </row>
    <row r="120" ht="32" customHeight="1" spans="1:2">
      <c r="A120" s="408" t="s">
        <v>1224</v>
      </c>
      <c r="B120" s="193">
        <v>511</v>
      </c>
    </row>
    <row r="121" ht="32" customHeight="1" spans="1:2">
      <c r="A121" s="405" t="s">
        <v>1225</v>
      </c>
      <c r="B121" s="195">
        <f t="shared" si="0"/>
        <v>56</v>
      </c>
    </row>
    <row r="122" ht="32" customHeight="1" spans="1:2">
      <c r="A122" s="408" t="s">
        <v>1226</v>
      </c>
      <c r="B122" s="193">
        <v>56</v>
      </c>
    </row>
    <row r="123" ht="32" customHeight="1" spans="1:2">
      <c r="A123" s="405" t="s">
        <v>1227</v>
      </c>
      <c r="B123" s="195">
        <f>SUM(B124:B124)</f>
        <v>80</v>
      </c>
    </row>
    <row r="124" ht="32" customHeight="1" spans="1:2">
      <c r="A124" s="408" t="s">
        <v>1228</v>
      </c>
      <c r="B124" s="411">
        <v>80</v>
      </c>
    </row>
    <row r="125" ht="32" customHeight="1" spans="1:2">
      <c r="A125" s="405" t="s">
        <v>1229</v>
      </c>
      <c r="B125" s="195">
        <f>SUM(B126:B127)</f>
        <v>63015</v>
      </c>
    </row>
    <row r="126" ht="32" customHeight="1" spans="1:2">
      <c r="A126" s="408" t="s">
        <v>1230</v>
      </c>
      <c r="B126" s="411">
        <v>43000</v>
      </c>
    </row>
    <row r="127" ht="32" customHeight="1" spans="1:2">
      <c r="A127" s="408" t="s">
        <v>1231</v>
      </c>
      <c r="B127" s="411">
        <v>20015</v>
      </c>
    </row>
    <row r="128" ht="32" customHeight="1" spans="1:2">
      <c r="A128" s="405" t="s">
        <v>1232</v>
      </c>
      <c r="B128" s="195">
        <f>SUM(B129:B129)</f>
        <v>2400</v>
      </c>
    </row>
    <row r="129" ht="32" customHeight="1" spans="1:2">
      <c r="A129" s="408" t="s">
        <v>1233</v>
      </c>
      <c r="B129" s="193">
        <v>2400</v>
      </c>
    </row>
    <row r="130" ht="32" customHeight="1" spans="1:2">
      <c r="A130" s="405" t="s">
        <v>1234</v>
      </c>
      <c r="B130" s="195">
        <f>SUM(B132:B134)</f>
        <v>11344</v>
      </c>
    </row>
    <row r="131" ht="32" customHeight="1" spans="1:2">
      <c r="A131" s="408" t="s">
        <v>1235</v>
      </c>
      <c r="B131" s="195">
        <v>4622</v>
      </c>
    </row>
    <row r="132" ht="32" customHeight="1" spans="1:2">
      <c r="A132" s="408" t="s">
        <v>1236</v>
      </c>
      <c r="B132" s="411">
        <v>4600</v>
      </c>
    </row>
    <row r="133" ht="32" customHeight="1" spans="1:2">
      <c r="A133" s="408" t="s">
        <v>1237</v>
      </c>
      <c r="B133" s="411">
        <v>5500</v>
      </c>
    </row>
    <row r="134" ht="32" customHeight="1" spans="1:2">
      <c r="A134" s="408" t="s">
        <v>1238</v>
      </c>
      <c r="B134" s="411">
        <v>1244</v>
      </c>
    </row>
    <row r="135" ht="32" customHeight="1" spans="1:2">
      <c r="A135" s="405" t="s">
        <v>1239</v>
      </c>
      <c r="B135" s="195">
        <v>796137</v>
      </c>
    </row>
    <row r="136" ht="32" customHeight="1" spans="1:2">
      <c r="A136" s="412" t="s">
        <v>1240</v>
      </c>
      <c r="B136" s="413">
        <f>SUM(B130,B128,B125,B123,B121,B119,B117,B114,B97,B94,B87,B79,B57,B52,B49,B28,B20,B17,B4,B135)</f>
        <v>2528237</v>
      </c>
    </row>
  </sheetData>
  <mergeCells count="1">
    <mergeCell ref="A1:D1"/>
  </mergeCells>
  <conditionalFormatting sqref="E4">
    <cfRule type="cellIs" dxfId="2" priority="2" stopIfTrue="1" operator="lessThan">
      <formula>0</formula>
    </cfRule>
  </conditionalFormatting>
  <conditionalFormatting sqref="E5:E42">
    <cfRule type="cellIs" dxfId="2" priority="1" stopIfTrue="1" operator="lessThan">
      <formula>0</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tabColor rgb="FF00B0F0"/>
  </sheetPr>
  <dimension ref="A1:F19"/>
  <sheetViews>
    <sheetView showGridLines="0" showZeros="0" workbookViewId="0">
      <selection activeCell="F13" sqref="F13"/>
    </sheetView>
  </sheetViews>
  <sheetFormatPr defaultColWidth="9" defaultRowHeight="14.25" outlineLevelCol="5"/>
  <cols>
    <col min="1" max="1" width="30.625" style="160" customWidth="1"/>
    <col min="2" max="2" width="22.125" style="162" customWidth="1"/>
    <col min="3" max="3" width="22.125" style="160" customWidth="1"/>
    <col min="4" max="4" width="22.125" style="324" customWidth="1"/>
    <col min="5" max="5" width="12.6333333333333" style="160"/>
    <col min="6" max="16377" width="9" style="160"/>
    <col min="16378" max="16379" width="35.6333333333333" style="160"/>
    <col min="16380" max="16384" width="9" style="160"/>
  </cols>
  <sheetData>
    <row r="1" ht="45" customHeight="1" spans="1:4">
      <c r="A1" s="165" t="s">
        <v>1241</v>
      </c>
      <c r="B1" s="165"/>
      <c r="C1" s="165"/>
      <c r="D1" s="165"/>
    </row>
    <row r="2" ht="20.1" customHeight="1" spans="1:4">
      <c r="A2" s="166"/>
      <c r="B2" s="166"/>
      <c r="C2" s="393"/>
      <c r="D2" s="394" t="s">
        <v>1</v>
      </c>
    </row>
    <row r="3" s="161" customFormat="1" ht="45" customHeight="1" spans="1:4">
      <c r="A3" s="168" t="s">
        <v>1242</v>
      </c>
      <c r="B3" s="168" t="s">
        <v>1243</v>
      </c>
      <c r="C3" s="395" t="s">
        <v>1244</v>
      </c>
      <c r="D3" s="395" t="s">
        <v>1245</v>
      </c>
    </row>
    <row r="4" ht="36" customHeight="1" spans="1:6">
      <c r="A4" s="172" t="s">
        <v>1246</v>
      </c>
      <c r="B4" s="170">
        <f>SUM(C4:D4)</f>
        <v>224649</v>
      </c>
      <c r="C4" s="170">
        <v>23758</v>
      </c>
      <c r="D4" s="396">
        <v>200891</v>
      </c>
      <c r="F4" s="160" t="s">
        <v>1247</v>
      </c>
    </row>
    <row r="5" ht="36" customHeight="1" spans="1:4">
      <c r="A5" s="172" t="s">
        <v>1248</v>
      </c>
      <c r="B5" s="170">
        <f t="shared" ref="B5:B14" si="0">SUM(C5:D5)</f>
        <v>180910</v>
      </c>
      <c r="C5" s="170">
        <v>4020</v>
      </c>
      <c r="D5" s="396">
        <v>176890</v>
      </c>
    </row>
    <row r="6" ht="36" customHeight="1" spans="1:4">
      <c r="A6" s="172" t="s">
        <v>1249</v>
      </c>
      <c r="B6" s="170">
        <f t="shared" si="0"/>
        <v>116617</v>
      </c>
      <c r="C6" s="170">
        <v>2000</v>
      </c>
      <c r="D6" s="396">
        <v>114617</v>
      </c>
    </row>
    <row r="7" ht="36" customHeight="1" spans="1:4">
      <c r="A7" s="172" t="s">
        <v>1250</v>
      </c>
      <c r="B7" s="170">
        <f t="shared" si="0"/>
        <v>758700</v>
      </c>
      <c r="C7" s="170">
        <v>9366</v>
      </c>
      <c r="D7" s="396">
        <v>749334</v>
      </c>
    </row>
    <row r="8" ht="36" customHeight="1" spans="1:4">
      <c r="A8" s="172" t="s">
        <v>1251</v>
      </c>
      <c r="B8" s="170">
        <f t="shared" si="0"/>
        <v>322811</v>
      </c>
      <c r="C8" s="170">
        <v>-6858</v>
      </c>
      <c r="D8" s="396">
        <v>329669</v>
      </c>
    </row>
    <row r="9" ht="36" customHeight="1" spans="1:4">
      <c r="A9" s="172" t="s">
        <v>1252</v>
      </c>
      <c r="B9" s="170">
        <f t="shared" si="0"/>
        <v>259477</v>
      </c>
      <c r="C9" s="170">
        <v>1033</v>
      </c>
      <c r="D9" s="396">
        <v>258444</v>
      </c>
    </row>
    <row r="10" ht="36" customHeight="1" spans="1:4">
      <c r="A10" s="172" t="s">
        <v>1253</v>
      </c>
      <c r="B10" s="170">
        <f t="shared" si="0"/>
        <v>194622</v>
      </c>
      <c r="C10" s="170">
        <v>528</v>
      </c>
      <c r="D10" s="396">
        <v>194094</v>
      </c>
    </row>
    <row r="11" ht="36" customHeight="1" spans="1:4">
      <c r="A11" s="172" t="s">
        <v>1254</v>
      </c>
      <c r="B11" s="170">
        <f t="shared" si="0"/>
        <v>266735</v>
      </c>
      <c r="C11" s="170">
        <v>4518</v>
      </c>
      <c r="D11" s="396">
        <v>262217</v>
      </c>
    </row>
    <row r="12" ht="36" customHeight="1" spans="1:4">
      <c r="A12" s="172" t="s">
        <v>1255</v>
      </c>
      <c r="B12" s="170">
        <f t="shared" si="0"/>
        <v>540996</v>
      </c>
      <c r="C12" s="170">
        <v>14414</v>
      </c>
      <c r="D12" s="396">
        <v>526582</v>
      </c>
    </row>
    <row r="13" ht="36" customHeight="1" spans="1:4">
      <c r="A13" s="172" t="s">
        <v>1256</v>
      </c>
      <c r="B13" s="170">
        <f t="shared" si="0"/>
        <v>41277</v>
      </c>
      <c r="C13" s="170">
        <v>11452</v>
      </c>
      <c r="D13" s="396">
        <v>29825</v>
      </c>
    </row>
    <row r="14" ht="36" customHeight="1" spans="1:4">
      <c r="A14" s="172" t="s">
        <v>1257</v>
      </c>
      <c r="B14" s="170">
        <f t="shared" si="0"/>
        <v>304818</v>
      </c>
      <c r="C14" s="170">
        <v>9000</v>
      </c>
      <c r="D14" s="396">
        <v>295818</v>
      </c>
    </row>
    <row r="15" ht="36" customHeight="1" spans="1:4">
      <c r="A15" s="172" t="s">
        <v>1258</v>
      </c>
      <c r="B15" s="170">
        <f>SUM(B4:B14)</f>
        <v>3211612</v>
      </c>
      <c r="C15" s="170">
        <f>SUM(C4:C14)</f>
        <v>73231</v>
      </c>
      <c r="D15" s="170">
        <f>SUM(D4:D14)</f>
        <v>3138381</v>
      </c>
    </row>
    <row r="16" spans="2:4">
      <c r="B16" s="397"/>
      <c r="C16" s="398"/>
      <c r="D16" s="399"/>
    </row>
    <row r="17" spans="3:3">
      <c r="C17" s="400"/>
    </row>
    <row r="18" spans="3:3">
      <c r="C18" s="400"/>
    </row>
    <row r="19" spans="3:3">
      <c r="C19" s="400"/>
    </row>
  </sheetData>
  <mergeCells count="1">
    <mergeCell ref="A1:D1"/>
  </mergeCells>
  <conditionalFormatting sqref="D1">
    <cfRule type="cellIs" dxfId="0" priority="3" stopIfTrue="1" operator="greaterThanOrEqual">
      <formula>10</formula>
    </cfRule>
    <cfRule type="cellIs" dxfId="0" priority="4" stopIfTrue="1" operator="lessThanOrEqual">
      <formula>-1</formula>
    </cfRule>
  </conditionalFormatting>
  <conditionalFormatting sqref="B3:C3">
    <cfRule type="cellIs" dxfId="0" priority="2" stopIfTrue="1" operator="lessThanOrEqual">
      <formula>-1</formula>
    </cfRule>
  </conditionalFormatting>
  <conditionalFormatting sqref="C5:C6 C9:C14 B4:C4 B5:B14">
    <cfRule type="cellIs" dxfId="0" priority="1" stopIfTrue="1" operator="lessThanOrEqual">
      <formula>-1</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pageSetUpPr fitToPage="1"/>
  </sheetPr>
  <dimension ref="A1:E11"/>
  <sheetViews>
    <sheetView workbookViewId="0">
      <selection activeCell="J11" sqref="J11"/>
    </sheetView>
  </sheetViews>
  <sheetFormatPr defaultColWidth="9" defaultRowHeight="13.5" outlineLevelCol="4"/>
  <cols>
    <col min="1" max="1" width="37.75" style="357" customWidth="1"/>
    <col min="2" max="2" width="22" style="357" customWidth="1"/>
    <col min="3" max="4" width="23.8833333333333" style="357" customWidth="1"/>
    <col min="5" max="5" width="24.5" style="357" customWidth="1"/>
    <col min="6" max="248" width="9" style="357"/>
    <col min="249" max="16384" width="9" style="378"/>
  </cols>
  <sheetData>
    <row r="1" s="357" customFormat="1" ht="40.5" customHeight="1" spans="1:5">
      <c r="A1" s="359" t="s">
        <v>1259</v>
      </c>
      <c r="B1" s="359"/>
      <c r="C1" s="359"/>
      <c r="D1" s="359"/>
      <c r="E1" s="359"/>
    </row>
    <row r="2" s="357" customFormat="1" ht="17" customHeight="1" spans="1:5">
      <c r="A2" s="379"/>
      <c r="B2" s="379"/>
      <c r="C2" s="379"/>
      <c r="D2" s="380"/>
      <c r="E2" s="381" t="s">
        <v>1</v>
      </c>
    </row>
    <row r="3" s="378" customFormat="1" ht="24.95" customHeight="1" spans="1:5">
      <c r="A3" s="382" t="s">
        <v>3</v>
      </c>
      <c r="B3" s="382" t="s">
        <v>1260</v>
      </c>
      <c r="C3" s="382" t="s">
        <v>5</v>
      </c>
      <c r="D3" s="383" t="s">
        <v>1261</v>
      </c>
      <c r="E3" s="384"/>
    </row>
    <row r="4" s="378" customFormat="1" ht="24.95" customHeight="1" spans="1:5">
      <c r="A4" s="385"/>
      <c r="B4" s="385"/>
      <c r="C4" s="385"/>
      <c r="D4" s="168" t="s">
        <v>1262</v>
      </c>
      <c r="E4" s="168" t="s">
        <v>1263</v>
      </c>
    </row>
    <row r="5" s="357" customFormat="1" ht="35" customHeight="1" spans="1:5">
      <c r="A5" s="386" t="s">
        <v>1243</v>
      </c>
      <c r="B5" s="387">
        <f>B6+B7+B8</f>
        <v>4340</v>
      </c>
      <c r="C5" s="387">
        <f>C6+C7+C8</f>
        <v>4030</v>
      </c>
      <c r="D5" s="387">
        <f t="shared" ref="D5:D10" si="0">C5-B5</f>
        <v>-310</v>
      </c>
      <c r="E5" s="388">
        <f t="shared" ref="E5:E10" si="1">D5/B5</f>
        <v>-0.071</v>
      </c>
    </row>
    <row r="6" s="357" customFormat="1" ht="35" customHeight="1" spans="1:5">
      <c r="A6" s="150" t="s">
        <v>1264</v>
      </c>
      <c r="B6" s="174">
        <v>200</v>
      </c>
      <c r="C6" s="174">
        <v>100</v>
      </c>
      <c r="D6" s="387">
        <f t="shared" si="0"/>
        <v>-100</v>
      </c>
      <c r="E6" s="388">
        <f t="shared" si="1"/>
        <v>-0.5</v>
      </c>
    </row>
    <row r="7" s="357" customFormat="1" ht="35" customHeight="1" spans="1:5">
      <c r="A7" s="150" t="s">
        <v>1265</v>
      </c>
      <c r="B7" s="174">
        <v>1410</v>
      </c>
      <c r="C7" s="174">
        <v>1330</v>
      </c>
      <c r="D7" s="387">
        <f t="shared" si="0"/>
        <v>-80</v>
      </c>
      <c r="E7" s="388">
        <f t="shared" si="1"/>
        <v>-0.057</v>
      </c>
    </row>
    <row r="8" s="357" customFormat="1" ht="35" customHeight="1" spans="1:5">
      <c r="A8" s="150" t="s">
        <v>1266</v>
      </c>
      <c r="B8" s="389">
        <f>SUM(B9:B10)</f>
        <v>2730</v>
      </c>
      <c r="C8" s="389">
        <f>SUM(C9:C10)</f>
        <v>2600</v>
      </c>
      <c r="D8" s="389">
        <f t="shared" si="0"/>
        <v>-130</v>
      </c>
      <c r="E8" s="388">
        <f t="shared" si="1"/>
        <v>-0.048</v>
      </c>
    </row>
    <row r="9" s="357" customFormat="1" ht="35" customHeight="1" spans="1:5">
      <c r="A9" s="154" t="s">
        <v>1267</v>
      </c>
      <c r="B9" s="170">
        <v>500</v>
      </c>
      <c r="C9" s="170">
        <v>500</v>
      </c>
      <c r="D9" s="170"/>
      <c r="E9" s="388"/>
    </row>
    <row r="10" s="357" customFormat="1" ht="35" customHeight="1" spans="1:5">
      <c r="A10" s="154" t="s">
        <v>1268</v>
      </c>
      <c r="B10" s="390">
        <v>2230</v>
      </c>
      <c r="C10" s="390">
        <v>2100</v>
      </c>
      <c r="D10" s="390">
        <f t="shared" si="0"/>
        <v>-130</v>
      </c>
      <c r="E10" s="391">
        <f t="shared" si="1"/>
        <v>-0.058</v>
      </c>
    </row>
    <row r="11" s="357" customFormat="1" ht="238" customHeight="1" spans="1:5">
      <c r="A11" s="392" t="s">
        <v>1269</v>
      </c>
      <c r="B11" s="392"/>
      <c r="C11" s="392"/>
      <c r="D11" s="392"/>
      <c r="E11" s="392"/>
    </row>
  </sheetData>
  <mergeCells count="6">
    <mergeCell ref="A1:E1"/>
    <mergeCell ref="D3:E3"/>
    <mergeCell ref="A11:E11"/>
    <mergeCell ref="A3:A4"/>
    <mergeCell ref="B3:B4"/>
    <mergeCell ref="C3:C4"/>
  </mergeCells>
  <conditionalFormatting sqref="B6">
    <cfRule type="cellIs" dxfId="0" priority="8" stopIfTrue="1" operator="lessThanOrEqual">
      <formula>-1</formula>
    </cfRule>
  </conditionalFormatting>
  <conditionalFormatting sqref="C6">
    <cfRule type="cellIs" dxfId="0" priority="6" stopIfTrue="1" operator="lessThanOrEqual">
      <formula>-1</formula>
    </cfRule>
  </conditionalFormatting>
  <conditionalFormatting sqref="D9">
    <cfRule type="cellIs" dxfId="0" priority="2" stopIfTrue="1" operator="lessThanOrEqual">
      <formula>-1</formula>
    </cfRule>
  </conditionalFormatting>
  <conditionalFormatting sqref="B7 B9">
    <cfRule type="cellIs" dxfId="0" priority="7" stopIfTrue="1" operator="lessThanOrEqual">
      <formula>-1</formula>
    </cfRule>
  </conditionalFormatting>
  <conditionalFormatting sqref="C7 C9">
    <cfRule type="cellIs" dxfId="0" priority="3" stopIfTrue="1" operator="lessThanOrEqual">
      <formula>-1</formula>
    </cfRule>
  </conditionalFormatting>
  <printOptions horizontalCentered="1"/>
  <pageMargins left="0.708333333333333" right="0.708333333333333" top="0.751388888888889" bottom="0.751388888888889" header="0.306944444444444" footer="0.306944444444444"/>
  <pageSetup paperSize="9" fitToHeight="200" orientation="landscape" horizontalDpi="600" verticalDpi="600"/>
  <headerFooter>
    <oddFooter>&amp;C&amp;16- &amp;P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tabColor rgb="FF00B0F0"/>
  </sheetPr>
  <dimension ref="A1:F50"/>
  <sheetViews>
    <sheetView showGridLines="0" showZeros="0" zoomScale="115" zoomScaleNormal="115" topLeftCell="B10" workbookViewId="0">
      <selection activeCell="B17" sqref="B17"/>
    </sheetView>
  </sheetViews>
  <sheetFormatPr defaultColWidth="9" defaultRowHeight="14.25" outlineLevelCol="5"/>
  <cols>
    <col min="1" max="1" width="20.6333333333333" style="160" hidden="1" customWidth="1"/>
    <col min="2" max="2" width="50.75" style="160" customWidth="1"/>
    <col min="3" max="4" width="20.6333333333333" style="160" customWidth="1"/>
    <col min="5" max="5" width="20.6333333333333" style="324" customWidth="1"/>
    <col min="6" max="6" width="3.75" style="160" hidden="1" customWidth="1"/>
    <col min="7" max="16357" width="9" style="160"/>
    <col min="16358" max="16358" width="45.6333333333333" style="160"/>
    <col min="16359" max="16384" width="9" style="160"/>
  </cols>
  <sheetData>
    <row r="1" s="357" customFormat="1" ht="40.5" customHeight="1" spans="1:5">
      <c r="A1" s="373"/>
      <c r="B1" s="271" t="s">
        <v>1270</v>
      </c>
      <c r="C1" s="271"/>
      <c r="D1" s="271"/>
      <c r="E1" s="271"/>
    </row>
    <row r="2" s="322" customFormat="1" ht="20.1" customHeight="1" spans="1:6">
      <c r="A2" s="325"/>
      <c r="B2" s="326"/>
      <c r="C2" s="327"/>
      <c r="D2" s="326"/>
      <c r="E2" s="328" t="s">
        <v>1</v>
      </c>
      <c r="F2" s="325"/>
    </row>
    <row r="3" s="323" customFormat="1" ht="45" customHeight="1" spans="1:6">
      <c r="A3" s="329" t="s">
        <v>2</v>
      </c>
      <c r="B3" s="330" t="s">
        <v>3</v>
      </c>
      <c r="C3" s="179" t="s">
        <v>4</v>
      </c>
      <c r="D3" s="179" t="s">
        <v>5</v>
      </c>
      <c r="E3" s="179" t="s">
        <v>6</v>
      </c>
      <c r="F3" s="331" t="s">
        <v>7</v>
      </c>
    </row>
    <row r="4" s="323" customFormat="1" ht="36" customHeight="1" spans="1:6">
      <c r="A4" s="305" t="s">
        <v>1271</v>
      </c>
      <c r="B4" s="332" t="s">
        <v>1272</v>
      </c>
      <c r="C4" s="333"/>
      <c r="D4" s="333"/>
      <c r="E4" s="334">
        <f t="shared" ref="E4:E29" si="0">IF(C4&lt;0,"",IFERROR(D4/C4-1,0))</f>
        <v>0</v>
      </c>
      <c r="F4" s="335" t="str">
        <f t="shared" ref="F4:F37" si="1">IF(LEN(A4)=7,"是",IF(B4&lt;&gt;"",IF(SUM(C4:D4)&lt;&gt;0,"是","否"),"是"))</f>
        <v>是</v>
      </c>
    </row>
    <row r="5" ht="36" customHeight="1" spans="1:6">
      <c r="A5" s="305" t="s">
        <v>1273</v>
      </c>
      <c r="B5" s="332" t="s">
        <v>1274</v>
      </c>
      <c r="C5" s="333"/>
      <c r="D5" s="333"/>
      <c r="E5" s="334">
        <f t="shared" si="0"/>
        <v>0</v>
      </c>
      <c r="F5" s="335" t="str">
        <f t="shared" si="1"/>
        <v>是</v>
      </c>
    </row>
    <row r="6" ht="36" customHeight="1" spans="1:6">
      <c r="A6" s="305" t="s">
        <v>1275</v>
      </c>
      <c r="B6" s="332" t="s">
        <v>1276</v>
      </c>
      <c r="C6" s="333"/>
      <c r="D6" s="333"/>
      <c r="E6" s="334">
        <f t="shared" si="0"/>
        <v>0</v>
      </c>
      <c r="F6" s="335" t="str">
        <f t="shared" si="1"/>
        <v>是</v>
      </c>
    </row>
    <row r="7" ht="36" customHeight="1" spans="1:6">
      <c r="A7" s="305" t="s">
        <v>1277</v>
      </c>
      <c r="B7" s="332" t="s">
        <v>1278</v>
      </c>
      <c r="C7" s="333"/>
      <c r="D7" s="333"/>
      <c r="E7" s="334">
        <f t="shared" si="0"/>
        <v>0</v>
      </c>
      <c r="F7" s="335" t="str">
        <f t="shared" si="1"/>
        <v>是</v>
      </c>
    </row>
    <row r="8" ht="36" customHeight="1" spans="1:6">
      <c r="A8" s="305" t="s">
        <v>1279</v>
      </c>
      <c r="B8" s="332" t="s">
        <v>1280</v>
      </c>
      <c r="C8" s="333">
        <f>SUM(C9:C13)</f>
        <v>280493</v>
      </c>
      <c r="D8" s="333">
        <f>SUM(D9:D13)</f>
        <v>342550</v>
      </c>
      <c r="E8" s="334">
        <f t="shared" si="0"/>
        <v>0.221</v>
      </c>
      <c r="F8" s="335" t="str">
        <f t="shared" si="1"/>
        <v>是</v>
      </c>
    </row>
    <row r="9" ht="36" customHeight="1" spans="1:6">
      <c r="A9" s="305" t="s">
        <v>1281</v>
      </c>
      <c r="B9" s="336" t="s">
        <v>1282</v>
      </c>
      <c r="C9" s="216">
        <v>271947</v>
      </c>
      <c r="D9" s="337">
        <v>322195</v>
      </c>
      <c r="E9" s="338">
        <f t="shared" si="0"/>
        <v>0.185</v>
      </c>
      <c r="F9" s="335" t="str">
        <f t="shared" si="1"/>
        <v>是</v>
      </c>
    </row>
    <row r="10" ht="36" customHeight="1" spans="1:6">
      <c r="A10" s="305" t="s">
        <v>1283</v>
      </c>
      <c r="B10" s="336" t="s">
        <v>1284</v>
      </c>
      <c r="C10" s="216">
        <v>7840</v>
      </c>
      <c r="D10" s="337">
        <v>8200</v>
      </c>
      <c r="E10" s="338">
        <f t="shared" si="0"/>
        <v>0.046</v>
      </c>
      <c r="F10" s="335" t="str">
        <f t="shared" si="1"/>
        <v>是</v>
      </c>
    </row>
    <row r="11" ht="36" customHeight="1" spans="1:6">
      <c r="A11" s="305" t="s">
        <v>1285</v>
      </c>
      <c r="B11" s="336" t="s">
        <v>1286</v>
      </c>
      <c r="C11" s="216">
        <v>6902</v>
      </c>
      <c r="D11" s="337">
        <v>7655</v>
      </c>
      <c r="E11" s="338">
        <f t="shared" si="0"/>
        <v>0.109</v>
      </c>
      <c r="F11" s="335" t="str">
        <f t="shared" si="1"/>
        <v>是</v>
      </c>
    </row>
    <row r="12" ht="36" customHeight="1" spans="1:6">
      <c r="A12" s="305" t="s">
        <v>1287</v>
      </c>
      <c r="B12" s="336" t="s">
        <v>1288</v>
      </c>
      <c r="C12" s="216">
        <v>-10950</v>
      </c>
      <c r="D12" s="337"/>
      <c r="E12" s="338" t="str">
        <f t="shared" si="0"/>
        <v/>
      </c>
      <c r="F12" s="335" t="str">
        <f t="shared" si="1"/>
        <v>是</v>
      </c>
    </row>
    <row r="13" ht="36" customHeight="1" spans="1:6">
      <c r="A13" s="305" t="s">
        <v>1289</v>
      </c>
      <c r="B13" s="336" t="s">
        <v>1290</v>
      </c>
      <c r="C13" s="216">
        <v>4754</v>
      </c>
      <c r="D13" s="337">
        <v>4500</v>
      </c>
      <c r="E13" s="338">
        <f t="shared" si="0"/>
        <v>-0.053</v>
      </c>
      <c r="F13" s="335" t="str">
        <f t="shared" si="1"/>
        <v>是</v>
      </c>
    </row>
    <row r="14" ht="36" customHeight="1" spans="1:6">
      <c r="A14" s="339" t="s">
        <v>1291</v>
      </c>
      <c r="B14" s="181" t="s">
        <v>1292</v>
      </c>
      <c r="C14" s="333"/>
      <c r="D14" s="333"/>
      <c r="E14" s="334">
        <f t="shared" si="0"/>
        <v>0</v>
      </c>
      <c r="F14" s="335" t="str">
        <f t="shared" si="1"/>
        <v>是</v>
      </c>
    </row>
    <row r="15" ht="36" customHeight="1" spans="1:6">
      <c r="A15" s="339" t="s">
        <v>1293</v>
      </c>
      <c r="B15" s="181" t="s">
        <v>1294</v>
      </c>
      <c r="C15" s="333">
        <f>SUM(C16:C17)</f>
        <v>12438</v>
      </c>
      <c r="D15" s="333">
        <f>SUM(D16:D17)</f>
        <v>13232</v>
      </c>
      <c r="E15" s="334">
        <f t="shared" si="0"/>
        <v>0.064</v>
      </c>
      <c r="F15" s="335" t="str">
        <f t="shared" si="1"/>
        <v>是</v>
      </c>
    </row>
    <row r="16" ht="36" customHeight="1" spans="1:6">
      <c r="A16" s="339" t="s">
        <v>1295</v>
      </c>
      <c r="B16" s="336" t="s">
        <v>1296</v>
      </c>
      <c r="C16" s="216">
        <v>5747</v>
      </c>
      <c r="D16" s="337">
        <v>6250</v>
      </c>
      <c r="E16" s="338">
        <f t="shared" si="0"/>
        <v>0.088</v>
      </c>
      <c r="F16" s="335" t="str">
        <f t="shared" si="1"/>
        <v>是</v>
      </c>
    </row>
    <row r="17" ht="36" customHeight="1" spans="1:6">
      <c r="A17" s="339" t="s">
        <v>1297</v>
      </c>
      <c r="B17" s="336" t="s">
        <v>1298</v>
      </c>
      <c r="C17" s="216">
        <v>6691</v>
      </c>
      <c r="D17" s="337">
        <v>6982</v>
      </c>
      <c r="E17" s="338">
        <f t="shared" si="0"/>
        <v>0.043</v>
      </c>
      <c r="F17" s="335" t="str">
        <f t="shared" si="1"/>
        <v>是</v>
      </c>
    </row>
    <row r="18" ht="36" customHeight="1" spans="1:6">
      <c r="A18" s="339" t="s">
        <v>1299</v>
      </c>
      <c r="B18" s="181" t="s">
        <v>1300</v>
      </c>
      <c r="C18" s="244">
        <v>1825</v>
      </c>
      <c r="D18" s="333">
        <v>2000</v>
      </c>
      <c r="E18" s="334">
        <f t="shared" si="0"/>
        <v>0.096</v>
      </c>
      <c r="F18" s="335" t="str">
        <f t="shared" si="1"/>
        <v>是</v>
      </c>
    </row>
    <row r="19" ht="36" customHeight="1" spans="1:6">
      <c r="A19" s="339" t="s">
        <v>1301</v>
      </c>
      <c r="B19" s="181" t="s">
        <v>1302</v>
      </c>
      <c r="C19" s="244">
        <v>2</v>
      </c>
      <c r="D19" s="333"/>
      <c r="E19" s="334">
        <f t="shared" si="0"/>
        <v>-1</v>
      </c>
      <c r="F19" s="335" t="str">
        <f t="shared" si="1"/>
        <v>是</v>
      </c>
    </row>
    <row r="20" ht="36" customHeight="1" spans="1:6">
      <c r="A20" s="339" t="s">
        <v>1303</v>
      </c>
      <c r="B20" s="181" t="s">
        <v>1304</v>
      </c>
      <c r="C20" s="333"/>
      <c r="D20" s="333"/>
      <c r="E20" s="334">
        <f t="shared" si="0"/>
        <v>0</v>
      </c>
      <c r="F20" s="335" t="str">
        <f t="shared" si="1"/>
        <v>是</v>
      </c>
    </row>
    <row r="21" ht="36" customHeight="1" spans="1:6">
      <c r="A21" s="305" t="s">
        <v>1305</v>
      </c>
      <c r="B21" s="332" t="s">
        <v>1306</v>
      </c>
      <c r="C21" s="333"/>
      <c r="D21" s="333"/>
      <c r="E21" s="334">
        <f t="shared" si="0"/>
        <v>0</v>
      </c>
      <c r="F21" s="335" t="str">
        <f t="shared" si="1"/>
        <v>是</v>
      </c>
    </row>
    <row r="22" ht="36" customHeight="1" spans="1:6">
      <c r="A22" s="305" t="s">
        <v>1307</v>
      </c>
      <c r="B22" s="332" t="s">
        <v>1308</v>
      </c>
      <c r="C22" s="244">
        <v>15344</v>
      </c>
      <c r="D22" s="333">
        <v>15965</v>
      </c>
      <c r="E22" s="334">
        <f t="shared" si="0"/>
        <v>0.04</v>
      </c>
      <c r="F22" s="335" t="str">
        <f t="shared" si="1"/>
        <v>是</v>
      </c>
    </row>
    <row r="23" ht="36" customHeight="1" spans="1:6">
      <c r="A23" s="305" t="s">
        <v>1309</v>
      </c>
      <c r="B23" s="332" t="s">
        <v>1310</v>
      </c>
      <c r="C23" s="333"/>
      <c r="D23" s="333"/>
      <c r="E23" s="334">
        <f t="shared" si="0"/>
        <v>0</v>
      </c>
      <c r="F23" s="335" t="str">
        <f t="shared" si="1"/>
        <v>是</v>
      </c>
    </row>
    <row r="24" ht="36" customHeight="1" spans="1:6">
      <c r="A24" s="305">
        <v>1030182</v>
      </c>
      <c r="B24" s="332" t="s">
        <v>1311</v>
      </c>
      <c r="C24" s="333"/>
      <c r="D24" s="333"/>
      <c r="E24" s="334">
        <f t="shared" si="0"/>
        <v>0</v>
      </c>
      <c r="F24" s="335" t="str">
        <f t="shared" si="1"/>
        <v>是</v>
      </c>
    </row>
    <row r="25" ht="36" customHeight="1" spans="1:6">
      <c r="A25" s="305">
        <v>1030183</v>
      </c>
      <c r="B25" s="332" t="s">
        <v>1312</v>
      </c>
      <c r="C25" s="333"/>
      <c r="D25" s="333"/>
      <c r="E25" s="334">
        <f t="shared" si="0"/>
        <v>0</v>
      </c>
      <c r="F25" s="335" t="str">
        <f t="shared" si="1"/>
        <v>是</v>
      </c>
    </row>
    <row r="26" ht="36" customHeight="1" spans="1:6">
      <c r="A26" s="305" t="s">
        <v>1313</v>
      </c>
      <c r="B26" s="332" t="s">
        <v>1314</v>
      </c>
      <c r="C26" s="333"/>
      <c r="D26" s="333"/>
      <c r="E26" s="334">
        <f t="shared" si="0"/>
        <v>0</v>
      </c>
      <c r="F26" s="335" t="str">
        <f t="shared" si="1"/>
        <v>是</v>
      </c>
    </row>
    <row r="27" ht="36" customHeight="1" spans="1:6">
      <c r="A27" s="305" t="s">
        <v>1315</v>
      </c>
      <c r="B27" s="332" t="s">
        <v>1316</v>
      </c>
      <c r="C27" s="244">
        <v>180259</v>
      </c>
      <c r="D27" s="333">
        <v>165650</v>
      </c>
      <c r="E27" s="334">
        <f t="shared" si="0"/>
        <v>-0.081</v>
      </c>
      <c r="F27" s="335" t="str">
        <f t="shared" si="1"/>
        <v>是</v>
      </c>
    </row>
    <row r="28" ht="36" customHeight="1" spans="1:6">
      <c r="A28" s="305"/>
      <c r="B28" s="306"/>
      <c r="C28" s="337"/>
      <c r="D28" s="337"/>
      <c r="E28" s="334">
        <f t="shared" si="0"/>
        <v>0</v>
      </c>
      <c r="F28" s="335" t="str">
        <f t="shared" si="1"/>
        <v>是</v>
      </c>
    </row>
    <row r="29" ht="36" customHeight="1" spans="1:6">
      <c r="A29" s="308"/>
      <c r="B29" s="309" t="s">
        <v>1317</v>
      </c>
      <c r="C29" s="333">
        <f>SUM(C4,C5,C6,C7,C8,C14,C15,C18,C19,C20,C21,C22,C23,C26,C27)</f>
        <v>490361</v>
      </c>
      <c r="D29" s="333">
        <f>SUM(D4,D5,D6,D7,D8,D14,D15,D18,D19,D20,D21,D22,D23,D26,D27)</f>
        <v>539397</v>
      </c>
      <c r="E29" s="334">
        <f t="shared" si="0"/>
        <v>0.1</v>
      </c>
      <c r="F29" s="335" t="str">
        <f t="shared" si="1"/>
        <v>是</v>
      </c>
    </row>
    <row r="30" ht="36" customHeight="1" spans="1:6">
      <c r="A30" s="374">
        <v>110</v>
      </c>
      <c r="B30" s="375" t="s">
        <v>34</v>
      </c>
      <c r="C30" s="363">
        <f>C31+C34+C35+C36</f>
        <v>1586533</v>
      </c>
      <c r="D30" s="363">
        <f>D31+D34+D35+D36</f>
        <v>329119</v>
      </c>
      <c r="E30" s="376"/>
      <c r="F30" s="335" t="str">
        <f t="shared" si="1"/>
        <v>是</v>
      </c>
    </row>
    <row r="31" ht="36" customHeight="1" spans="1:6">
      <c r="A31" s="344">
        <v>11004</v>
      </c>
      <c r="B31" s="345" t="s">
        <v>1318</v>
      </c>
      <c r="C31" s="301">
        <f>SUM(C32:C33)</f>
        <v>151697</v>
      </c>
      <c r="D31" s="301">
        <f>SUM(D32:D33)</f>
        <v>60000</v>
      </c>
      <c r="E31" s="354"/>
      <c r="F31" s="335" t="str">
        <f t="shared" ref="F31:F37" si="2">IF(LEN(A31)=7,"是",IF(B31&lt;&gt;"",IF(SUM(C31:D31)&lt;&gt;0,"是","否"),"是"))</f>
        <v>是</v>
      </c>
    </row>
    <row r="32" ht="36" customHeight="1" spans="1:6">
      <c r="A32" s="344">
        <v>1100402</v>
      </c>
      <c r="B32" s="353" t="s">
        <v>1319</v>
      </c>
      <c r="C32" s="216">
        <v>151697</v>
      </c>
      <c r="D32" s="216">
        <v>60000</v>
      </c>
      <c r="E32" s="354"/>
      <c r="F32" s="335" t="str">
        <f t="shared" si="2"/>
        <v>是</v>
      </c>
    </row>
    <row r="33" ht="36" customHeight="1" spans="1:6">
      <c r="A33" s="344">
        <v>1100403</v>
      </c>
      <c r="B33" s="353" t="s">
        <v>1320</v>
      </c>
      <c r="C33" s="301"/>
      <c r="D33" s="298"/>
      <c r="E33" s="354"/>
      <c r="F33" s="335" t="str">
        <f t="shared" si="2"/>
        <v>是</v>
      </c>
    </row>
    <row r="34" ht="36" customHeight="1" spans="1:6">
      <c r="A34" s="344">
        <v>11008</v>
      </c>
      <c r="B34" s="353" t="s">
        <v>37</v>
      </c>
      <c r="C34" s="301">
        <v>74582</v>
      </c>
      <c r="D34" s="298">
        <v>172789</v>
      </c>
      <c r="E34" s="354"/>
      <c r="F34" s="335" t="str">
        <f t="shared" si="2"/>
        <v>是</v>
      </c>
    </row>
    <row r="35" ht="36" customHeight="1" spans="1:6">
      <c r="A35" s="344">
        <v>11009</v>
      </c>
      <c r="B35" s="353" t="s">
        <v>38</v>
      </c>
      <c r="C35" s="301">
        <v>110014</v>
      </c>
      <c r="D35" s="298"/>
      <c r="E35" s="354"/>
      <c r="F35" s="335" t="str">
        <f t="shared" si="2"/>
        <v>是</v>
      </c>
    </row>
    <row r="36" ht="36" customHeight="1" spans="1:6">
      <c r="A36" s="344">
        <v>11011</v>
      </c>
      <c r="B36" s="353" t="s">
        <v>1321</v>
      </c>
      <c r="C36" s="301">
        <v>1250240</v>
      </c>
      <c r="D36" s="298">
        <v>96330</v>
      </c>
      <c r="E36" s="354"/>
      <c r="F36" s="335" t="str">
        <f t="shared" si="2"/>
        <v>是</v>
      </c>
    </row>
    <row r="37" ht="36" customHeight="1" spans="1:6">
      <c r="A37" s="355"/>
      <c r="B37" s="356" t="s">
        <v>42</v>
      </c>
      <c r="C37" s="363">
        <f>C30+C29</f>
        <v>2076894</v>
      </c>
      <c r="D37" s="363">
        <f>D30+D29</f>
        <v>868516</v>
      </c>
      <c r="E37" s="376"/>
      <c r="F37" s="335" t="str">
        <f t="shared" si="2"/>
        <v>是</v>
      </c>
    </row>
    <row r="38" spans="3:4">
      <c r="C38" s="377"/>
      <c r="D38" s="377"/>
    </row>
    <row r="40" spans="3:4">
      <c r="C40" s="377"/>
      <c r="D40" s="377"/>
    </row>
    <row r="42" spans="3:4">
      <c r="C42" s="377"/>
      <c r="D42" s="377"/>
    </row>
    <row r="43" spans="3:4">
      <c r="C43" s="377"/>
      <c r="D43" s="377"/>
    </row>
    <row r="45" spans="3:4">
      <c r="C45" s="377"/>
      <c r="D45" s="377"/>
    </row>
    <row r="46" spans="3:4">
      <c r="C46" s="377"/>
      <c r="D46" s="377"/>
    </row>
    <row r="47" spans="3:4">
      <c r="C47" s="377"/>
      <c r="D47" s="377"/>
    </row>
    <row r="48" spans="3:4">
      <c r="C48" s="377"/>
      <c r="D48" s="377"/>
    </row>
    <row r="50" spans="3:4">
      <c r="C50" s="377"/>
      <c r="D50" s="377"/>
    </row>
  </sheetData>
  <autoFilter xmlns:etc="http://www.wps.cn/officeDocument/2017/etCustomData" ref="A3:F37" etc:filterBottomFollowUsedRange="0">
    <extLst/>
  </autoFilter>
  <mergeCells count="1">
    <mergeCell ref="B1:E1"/>
  </mergeCells>
  <conditionalFormatting sqref="B31">
    <cfRule type="expression" dxfId="1" priority="3" stopIfTrue="1">
      <formula>"len($A:$A)=3"</formula>
    </cfRule>
  </conditionalFormatting>
  <conditionalFormatting sqref="C32:D32">
    <cfRule type="expression" dxfId="1" priority="1" stopIfTrue="1">
      <formula>"len($A:$A)=3"</formula>
    </cfRule>
  </conditionalFormatting>
  <conditionalFormatting sqref="B33">
    <cfRule type="expression" dxfId="1" priority="2" stopIfTrue="1">
      <formula>"len($A:$A)=3"</formula>
    </cfRule>
  </conditionalFormatting>
  <conditionalFormatting sqref="D33:D34">
    <cfRule type="expression" dxfId="1" priority="8" stopIfTrue="1">
      <formula>"len($A:$A)=3"</formula>
    </cfRule>
  </conditionalFormatting>
  <conditionalFormatting sqref="B30 B32">
    <cfRule type="expression" dxfId="1" priority="5" stopIfTrue="1">
      <formula>"len($A:$A)=3"</formula>
    </cfRule>
  </conditionalFormatting>
  <conditionalFormatting sqref="C30:D31 D33 C33:C34">
    <cfRule type="expression" dxfId="1" priority="11" stopIfTrue="1">
      <formula>"len($A:$A)=3"</formula>
    </cfRule>
  </conditionalFormatting>
  <printOptions horizontalCentered="1"/>
  <pageMargins left="0.471527777777778" right="0.393055555555556" top="0.747916666666667" bottom="0.747916666666667" header="0.313888888888889" footer="0.313888888888889"/>
  <pageSetup paperSize="9" scale="75" orientation="portrait"/>
  <headerFooter alignWithMargins="0">
    <oddFooter>&amp;C&amp;16- &amp;P -</oddFooter>
  </headerFooter>
</worksheet>
</file>

<file path=docProps/app.xml><?xml version="1.0" encoding="utf-8"?>
<Properties xmlns="http://schemas.openxmlformats.org/officeDocument/2006/extended-properties" xmlns:vt="http://schemas.openxmlformats.org/officeDocument/2006/docPropsVTypes">
  <Company>云南省财政厅</Company>
  <Application>Microsoft Excel</Application>
  <HeadingPairs>
    <vt:vector size="2" baseType="variant">
      <vt:variant>
        <vt:lpstr>工作表</vt:lpstr>
      </vt:variant>
      <vt:variant>
        <vt:i4>33</vt:i4>
      </vt:variant>
    </vt:vector>
  </HeadingPairs>
  <TitlesOfParts>
    <vt:vector size="33" baseType="lpstr">
      <vt:lpstr>1-1曲靖市一般公共预算收入情况表</vt:lpstr>
      <vt:lpstr>1-2曲靖市一般公共预算支出情况表</vt:lpstr>
      <vt:lpstr>1-3市本级一般公共预算收入情况表</vt:lpstr>
      <vt:lpstr>1-4市本级一般公共预算支出情况表（公开到项级）</vt:lpstr>
      <vt:lpstr>1-5市本级一般公共预算基本支出情况表（公开到款级）</vt:lpstr>
      <vt:lpstr>1-6一般公共预算支出表（州（市）对下转移支付项目）</vt:lpstr>
      <vt:lpstr>1-7曲靖市分地区税收返还和转移支付预算表</vt:lpstr>
      <vt:lpstr>1-8曲靖市市本级“三公”经费预算财政拨款情况统计表</vt:lpstr>
      <vt:lpstr>2-1曲靖市政府性基金预算收入情况表</vt:lpstr>
      <vt:lpstr>2-2曲靖市政府性基金预算支出情况表</vt:lpstr>
      <vt:lpstr>2-3市本级政府性基金预算收入情况表</vt:lpstr>
      <vt:lpstr>2-4市本级政府性基金预算支出情况表（公开到项级）</vt:lpstr>
      <vt:lpstr>2-5市本级政府性基金支出表（州（市）对下转移支付）</vt:lpstr>
      <vt:lpstr>3-1曲靖市国有资本经营收入预算情况表</vt:lpstr>
      <vt:lpstr>3-2曲靖市国有资本经营支出预算情况表</vt:lpstr>
      <vt:lpstr>3-3市本级国有资本经营收入预算情况表</vt:lpstr>
      <vt:lpstr>3-4市本级国有资本经营支出预算情况表（公开到项级）</vt:lpstr>
      <vt:lpstr>3-5曲靖市国有资本经营预算转移支付表 （分地区）</vt:lpstr>
      <vt:lpstr>3-6 国有资本经营预算转移支付表（分项目）</vt:lpstr>
      <vt:lpstr>4-1曲靖市社会保险基金收入预算情况表</vt:lpstr>
      <vt:lpstr>4-2曲靖市社会保险基金支出预算情况表</vt:lpstr>
      <vt:lpstr>4-3市本级社会保险基金收入预算情况表</vt:lpstr>
      <vt:lpstr>4-4市本级社会保险基金支出预算情况表</vt:lpstr>
      <vt:lpstr>5-1   2024年地方政府债务限额及余额预算情况表</vt:lpstr>
      <vt:lpstr>5-2  2024年地方政府一般债务余额情况表</vt:lpstr>
      <vt:lpstr>5-3  本级2024年地方政府一般债务余额情况表</vt:lpstr>
      <vt:lpstr>5-4 2024年地方政府专项债务余额情况表</vt:lpstr>
      <vt:lpstr>5-5 本级2024年地方政府专项债务余额情况表（本级）</vt:lpstr>
      <vt:lpstr>5-6 地方政府债券发行及还本付息情况表</vt:lpstr>
      <vt:lpstr>5-7 2025年政府专项债务限额和余额情况表</vt:lpstr>
      <vt:lpstr>5-8 2025年年初新增地方政府债券资金安排表</vt:lpstr>
      <vt:lpstr>6-1重大政策和重点项目绩效目标表</vt:lpstr>
      <vt:lpstr>6-2重点工作情况解释说明汇总表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段中杰</dc:creator>
  <cp:lastModifiedBy>丁怡涵</cp:lastModifiedBy>
  <dcterms:created xsi:type="dcterms:W3CDTF">2006-09-16T00:00:00Z</dcterms:created>
  <cp:lastPrinted>2020-05-07T10:46:00Z</cp:lastPrinted>
  <dcterms:modified xsi:type="dcterms:W3CDTF">2025-03-07T02:36:23Z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2052-12.1.0.18912</vt:lpwstr>
  </property>
  <property fmtid="{D5CDD505-2E9C-101B-9397-08002B2CF9AE}" pid="3" name="ICV">
    <vt:lpwstr>9AF2A37020E54F009B103C3F74A8E177_12</vt:lpwstr>
  </property>
</Properties>
</file>