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8820" tabRatio="722" firstSheet="30" activeTab="31"/>
  </bookViews>
  <sheets>
    <sheet name="1-1曲靖市一般公共预算收入情况表" sheetId="1" r:id="rId1"/>
    <sheet name="1-2曲靖市一般公共预算支出情况表" sheetId="2" r:id="rId2"/>
    <sheet name="1-3市本级一般公共预算收入情况表" sheetId="3" r:id="rId3"/>
    <sheet name="1-4市本级一般公共预算支出情况表（公开到项级）" sheetId="4" r:id="rId4"/>
    <sheet name="1-5市本级一般公共预算基本支出情况表（公开到款级）" sheetId="5" r:id="rId5"/>
    <sheet name="1-6市本级一般公共预算支出表（州、市对下转移支付项目）" sheetId="6" r:id="rId6"/>
    <sheet name="1-7曲靖市分地区税收返还和转移支付预算表" sheetId="7" r:id="rId7"/>
    <sheet name="1-8曲靖市市本级“三公”经费预算财政拨款情况统计表" sheetId="8" r:id="rId8"/>
    <sheet name="2-1曲靖市政府性基金预算收入情况表" sheetId="9" r:id="rId9"/>
    <sheet name="2-2曲靖市政府性基金预算支出情况表" sheetId="10" r:id="rId10"/>
    <sheet name="2-3市本级政府性基金预算收入情况表" sheetId="11" r:id="rId11"/>
    <sheet name="2-4市本级政府性基金预算支出情况表（公开到项级）" sheetId="12" r:id="rId12"/>
    <sheet name="2-5市本级政府性基金支出表（州、市对下转移支付）" sheetId="13" r:id="rId13"/>
    <sheet name="3-1曲靖市国有资本经营收入预算情况表" sheetId="14" r:id="rId14"/>
    <sheet name="3-2曲靖市国有资本经营支出预算情况表" sheetId="15" r:id="rId15"/>
    <sheet name="3-3市本级国有资本经营收入预算情况表" sheetId="16" r:id="rId16"/>
    <sheet name="3-4市本级国有资本经营支出预算情况表（公开到项级）" sheetId="17" r:id="rId17"/>
    <sheet name="3-5 曲靖市国有资本经营预算转移支付表 （分地区）" sheetId="18" r:id="rId18"/>
    <sheet name="3-6 国有资本经营预算转移支付表（分项目）" sheetId="19" r:id="rId19"/>
    <sheet name="4-1曲靖市社会保险基金收入预算情况表" sheetId="20" r:id="rId20"/>
    <sheet name="4-2曲靖市社会保险基金支出预算情况表" sheetId="21" r:id="rId21"/>
    <sheet name="4-3市本级社会保险基金收入预算情况表" sheetId="22" r:id="rId22"/>
    <sheet name="4-4市本级社会保险基金支出预算情况表" sheetId="23" r:id="rId23"/>
    <sheet name="5-1   2019年地方政府债务限额及余额预算情况表" sheetId="24" r:id="rId24"/>
    <sheet name="5-2  2019年地方政府一般债务余额情况表" sheetId="25" r:id="rId25"/>
    <sheet name="5-3  本级2019年地方政府一般债务余额情况表" sheetId="26" r:id="rId26"/>
    <sheet name="5-4 2019年地方政府专项债务余额情况表" sheetId="27" r:id="rId27"/>
    <sheet name="5-5 本级2019年地方政府专项债务余额情况表（本级）" sheetId="28" r:id="rId28"/>
    <sheet name="5-6 地方政府债券发行及还本付息情况表" sheetId="29" r:id="rId29"/>
    <sheet name="5-7 2020年本级政府专项债务限额和余额情况表" sheetId="30" r:id="rId30"/>
    <sheet name="5-8 2020年年初新增地方政府债券资金安排表" sheetId="31" r:id="rId31"/>
    <sheet name="6-1重大政策和重点项目绩效目标表" sheetId="32" r:id="rId32"/>
    <sheet name="6-2重点工作情况解释说明汇总表" sheetId="33" r:id="rId33"/>
  </sheets>
  <externalReferences>
    <externalReference r:id="rId34"/>
    <externalReference r:id="rId35"/>
  </externalReferences>
  <definedNames>
    <definedName name="_xlnm._FilterDatabase" localSheetId="0" hidden="1">'1-1曲靖市一般公共预算收入情况表'!$A$4:$E$40</definedName>
    <definedName name="_xlnm._FilterDatabase" localSheetId="1" hidden="1">'1-2曲靖市一般公共预算支出情况表'!$A$3:$F$38</definedName>
    <definedName name="_xlnm._FilterDatabase" localSheetId="2" hidden="1">'1-3市本级一般公共预算收入情况表'!$A$3:$D$3</definedName>
    <definedName name="_xlnm._FilterDatabase" localSheetId="3" hidden="1">'1-4市本级一般公共预算支出情况表（公开到项级）'!$A$3:$D$1311</definedName>
    <definedName name="_xlnm._FilterDatabase" localSheetId="4" hidden="1">'1-5市本级一般公共预算基本支出情况表（公开到款级）'!$A$3:$B$31</definedName>
    <definedName name="_xlnm._FilterDatabase" localSheetId="5" hidden="1">'1-6市本级一般公共预算支出表（州、市对下转移支付项目）'!$A$3:$C$117</definedName>
    <definedName name="_xlnm._FilterDatabase" localSheetId="8" hidden="1">'2-1曲靖市政府性基金预算收入情况表'!$A$3:$D$32</definedName>
    <definedName name="_xlnm._FilterDatabase" localSheetId="9" hidden="1">'2-2曲靖市政府性基金预算支出情况表'!$A$3:$D$46</definedName>
    <definedName name="_xlnm._FilterDatabase" localSheetId="10" hidden="1">'2-3市本级政府性基金预算收入情况表'!$A$3:$D$29</definedName>
    <definedName name="_xlnm._FilterDatabase" localSheetId="11" hidden="1">'2-4市本级政府性基金预算支出情况表（公开到项级）'!$A$3:$D$55</definedName>
    <definedName name="_xlnm._FilterDatabase" localSheetId="12" hidden="1">'2-5市本级政府性基金支出表（州、市对下转移支付）'!$A$3:$D$10</definedName>
    <definedName name="_xlnm._FilterDatabase" localSheetId="13" hidden="1">'3-1曲靖市国有资本经营收入预算情况表'!$A$3:$D$37</definedName>
    <definedName name="_xlnm._FilterDatabase" localSheetId="14" hidden="1">'3-2曲靖市国有资本经营支出预算情况表'!$A$3:$D$24</definedName>
    <definedName name="_xlnm._FilterDatabase" localSheetId="15" hidden="1">'3-3市本级国有资本经营收入预算情况表'!$A$3:$D$23</definedName>
    <definedName name="_xlnm._FilterDatabase" localSheetId="16" hidden="1">'3-4市本级国有资本经营支出预算情况表（公开到项级）'!$A$3:$D$16</definedName>
    <definedName name="_xlnm._FilterDatabase" localSheetId="19" hidden="1">'4-1曲靖市社会保险基金收入预算情况表'!$A$3:$D$41</definedName>
    <definedName name="_xlnm._FilterDatabase" localSheetId="20" hidden="1">'4-2曲靖市社会保险基金支出预算情况表'!$A$3:$D$24</definedName>
    <definedName name="_xlnm._FilterDatabase" localSheetId="21" hidden="1">'4-3市本级社会保险基金收入预算情况表'!$A$3:$D$34</definedName>
    <definedName name="_xlnm._FilterDatabase" localSheetId="22" hidden="1">'4-4市本级社会保险基金支出预算情况表'!$A$3:$D$20</definedName>
    <definedName name="_lst_r_地方财政预算表2015年全省汇总_10_科目编码名称" localSheetId="19">[1]_ESList!$A$1:$A$27</definedName>
    <definedName name="_lst_r_地方财政预算表2015年全省汇总_10_科目编码名称" localSheetId="20">[1]_ESList!$A$1:$A$27</definedName>
    <definedName name="_lst_r_地方财政预算表2015年全省汇总_10_科目编码名称" localSheetId="21">[1]_ESList!$A$1:$A$27</definedName>
    <definedName name="_lst_r_地方财政预算表2015年全省汇总_10_科目编码名称" localSheetId="22">[1]_ESList!$A$1:$A$27</definedName>
    <definedName name="_lst_r_地方财政预算表2015年全省汇总_10_科目编码名称">[2]_ESList!$A$1:$A$27</definedName>
    <definedName name="_xlnm.Print_Area" localSheetId="1">'1-2曲靖市一般公共预算支出情况表'!$A$1:$D$44</definedName>
    <definedName name="_xlnm.Print_Area" localSheetId="2">'1-3市本级一般公共预算收入情况表'!$A$1:$D$43</definedName>
    <definedName name="_xlnm.Print_Area" localSheetId="3">'1-4市本级一般公共预算支出情况表（公开到项级）'!$A$1:$D$1311</definedName>
    <definedName name="_xlnm.Print_Area" localSheetId="4">'1-5市本级一般公共预算基本支出情况表（公开到款级）'!$A$1:$B$34</definedName>
    <definedName name="_xlnm.Print_Area" localSheetId="5">'1-6市本级一般公共预算支出表（州、市对下转移支付项目）'!$A$1:$B$117</definedName>
    <definedName name="_xlnm.Print_Area" localSheetId="6">'1-7曲靖市分地区税收返还和转移支付预算表'!$A$1:$E$16</definedName>
    <definedName name="_xlnm.Print_Area" localSheetId="8">'2-1曲靖市政府性基金预算收入情况表'!$A$1:$D$36</definedName>
    <definedName name="_xlnm.Print_Area" localSheetId="9">'2-2曲靖市政府性基金预算支出情况表'!$A$1:$D$244</definedName>
    <definedName name="_xlnm.Print_Area" localSheetId="10">'2-3市本级政府性基金预算收入情况表'!$A$1:$D$36</definedName>
    <definedName name="_xlnm.Print_Area" localSheetId="11">'2-4市本级政府性基金预算支出情况表（公开到项级）'!$A$1:$D$244</definedName>
    <definedName name="_xlnm.Print_Area" localSheetId="12">'2-5市本级政府性基金支出表（州、市对下转移支付）'!$A$1:$D$16</definedName>
    <definedName name="_xlnm.Print_Area" localSheetId="13">'3-1曲靖市国有资本经营收入预算情况表'!$A$1:$D$58</definedName>
    <definedName name="_xlnm.Print_Area" localSheetId="14">'3-2曲靖市国有资本经营支出预算情况表'!$A$1:$D$43</definedName>
    <definedName name="_xlnm.Print_Area" localSheetId="15">'3-3市本级国有资本经营收入预算情况表'!$A$1:$D$58</definedName>
    <definedName name="_xlnm.Print_Area" localSheetId="16">'3-4市本级国有资本经营支出预算情况表（公开到项级）'!$A$1:$D$43</definedName>
    <definedName name="_xlnm.Print_Area" localSheetId="17">'3-5 曲靖市国有资本经营预算转移支付表 （分地区）'!$A$1:$B$14</definedName>
    <definedName name="_xlnm.Print_Area" localSheetId="19">'4-1曲靖市社会保险基金收入预算情况表'!$A$1:$D$44</definedName>
    <definedName name="_xlnm.Print_Area" localSheetId="20">'4-2曲靖市社会保险基金支出预算情况表'!$A$1:$D$26</definedName>
    <definedName name="_xlnm.Print_Area" localSheetId="21">'4-3市本级社会保险基金收入预算情况表'!$A$1:$D$44</definedName>
    <definedName name="_xlnm.Print_Area" localSheetId="22">'4-4市本级社会保险基金支出预算情况表'!$A$1:$D$26</definedName>
    <definedName name="_xlnm.Print_Titles" localSheetId="0">'1-1曲靖市一般公共预算收入情况表'!$2:$4</definedName>
    <definedName name="_xlnm.Print_Titles" localSheetId="1">'1-2曲靖市一般公共预算支出情况表'!$1:$3</definedName>
    <definedName name="_xlnm.Print_Titles" localSheetId="2">'1-3市本级一般公共预算收入情况表'!$1:$3</definedName>
    <definedName name="_xlnm.Print_Titles" localSheetId="3">'1-4市本级一般公共预算支出情况表（公开到项级）'!$1:$3</definedName>
    <definedName name="_xlnm.Print_Titles" localSheetId="4">'1-5市本级一般公共预算基本支出情况表（公开到款级）'!$1:$3</definedName>
    <definedName name="_xlnm.Print_Titles" localSheetId="5">'1-6市本级一般公共预算支出表（州、市对下转移支付项目）'!$1:$3</definedName>
    <definedName name="_xlnm.Print_Titles" localSheetId="6">'1-7曲靖市分地区税收返还和转移支付预算表'!$1:$3</definedName>
    <definedName name="_xlnm.Print_Titles" localSheetId="8">'2-1曲靖市政府性基金预算收入情况表'!$1:$3</definedName>
    <definedName name="_xlnm.Print_Titles" localSheetId="9">'2-2曲靖市政府性基金预算支出情况表'!$1:$3</definedName>
    <definedName name="_xlnm.Print_Titles" localSheetId="10">'2-3市本级政府性基金预算收入情况表'!$1:$3</definedName>
    <definedName name="_xlnm.Print_Titles" localSheetId="11">'2-4市本级政府性基金预算支出情况表（公开到项级）'!$1:$3</definedName>
    <definedName name="_xlnm.Print_Titles" localSheetId="12">'2-5市本级政府性基金支出表（州、市对下转移支付）'!$1:$3</definedName>
    <definedName name="_xlnm.Print_Titles" localSheetId="13">'3-1曲靖市国有资本经营收入预算情况表'!$1:$3</definedName>
    <definedName name="_xlnm.Print_Titles" localSheetId="14">'3-2曲靖市国有资本经营支出预算情况表'!$1:$3</definedName>
    <definedName name="_xlnm.Print_Titles" localSheetId="15">'3-3市本级国有资本经营收入预算情况表'!$1:$3</definedName>
    <definedName name="_xlnm.Print_Titles" localSheetId="19">'4-1曲靖市社会保险基金收入预算情况表'!$1:$3</definedName>
    <definedName name="_xlnm.Print_Titles" localSheetId="21">'4-3市本级社会保险基金收入预算情况表'!$1:$3</definedName>
    <definedName name="_xlnm.Print_Titles" localSheetId="31">'6-1重大政策和重点项目绩效目标表'!$1:$5</definedName>
    <definedName name="_xlnm.Print_Titles" localSheetId="32">'6-2重点工作情况解释说明汇总表'!$1:$3</definedName>
    <definedName name="专项收入年初预算数" localSheetId="1">#REF!</definedName>
    <definedName name="专项收入年初预算数" localSheetId="7">#REF!</definedName>
    <definedName name="专项收入年初预算数" localSheetId="12">#REF!</definedName>
    <definedName name="专项收入年初预算数" localSheetId="19">#REF!</definedName>
    <definedName name="专项收入年初预算数" localSheetId="20">#REF!</definedName>
    <definedName name="专项收入年初预算数" localSheetId="21">#REF!</definedName>
    <definedName name="专项收入年初预算数" localSheetId="22">#REF!</definedName>
    <definedName name="专项收入年初预算数" localSheetId="23">#REF!</definedName>
    <definedName name="专项收入年初预算数" localSheetId="24">#REF!</definedName>
    <definedName name="专项收入年初预算数" localSheetId="25">#REF!</definedName>
    <definedName name="专项收入年初预算数" localSheetId="26">#REF!</definedName>
    <definedName name="专项收入年初预算数" localSheetId="27">#REF!</definedName>
    <definedName name="专项收入年初预算数" localSheetId="28">#REF!</definedName>
    <definedName name="专项收入年初预算数" localSheetId="29">#REF!</definedName>
    <definedName name="专项收入年初预算数" localSheetId="30">#REF!</definedName>
    <definedName name="专项收入年初预算数" localSheetId="31">#REF!</definedName>
    <definedName name="专项收入年初预算数" localSheetId="32">#REF!</definedName>
    <definedName name="专项收入年初预算数">#REF!</definedName>
    <definedName name="专项收入全年预计数" localSheetId="1">#REF!</definedName>
    <definedName name="专项收入全年预计数" localSheetId="7">#REF!</definedName>
    <definedName name="专项收入全年预计数" localSheetId="12">#REF!</definedName>
    <definedName name="专项收入全年预计数" localSheetId="19">#REF!</definedName>
    <definedName name="专项收入全年预计数" localSheetId="20">#REF!</definedName>
    <definedName name="专项收入全年预计数" localSheetId="21">#REF!</definedName>
    <definedName name="专项收入全年预计数" localSheetId="22">#REF!</definedName>
    <definedName name="专项收入全年预计数" localSheetId="23">#REF!</definedName>
    <definedName name="专项收入全年预计数" localSheetId="24">#REF!</definedName>
    <definedName name="专项收入全年预计数" localSheetId="25">#REF!</definedName>
    <definedName name="专项收入全年预计数" localSheetId="26">#REF!</definedName>
    <definedName name="专项收入全年预计数" localSheetId="27">#REF!</definedName>
    <definedName name="专项收入全年预计数" localSheetId="28">#REF!</definedName>
    <definedName name="专项收入全年预计数" localSheetId="29">#REF!</definedName>
    <definedName name="专项收入全年预计数" localSheetId="30">#REF!</definedName>
    <definedName name="专项收入全年预计数" localSheetId="31">#REF!</definedName>
    <definedName name="专项收入全年预计数" localSheetId="32">#REF!</definedName>
    <definedName name="专项收入全年预计数">#REF!</definedName>
  </definedNames>
  <calcPr calcId="144525"/>
</workbook>
</file>

<file path=xl/sharedStrings.xml><?xml version="1.0" encoding="utf-8"?>
<sst xmlns="http://schemas.openxmlformats.org/spreadsheetml/2006/main" count="3435" uniqueCount="2059">
  <si>
    <t>附件1</t>
  </si>
  <si>
    <t>1-1  2020年曲靖市一般公共预算收入情况表</t>
  </si>
  <si>
    <t>单位：万元</t>
  </si>
  <si>
    <t>项目</t>
  </si>
  <si>
    <t>2019年执行数</t>
  </si>
  <si>
    <t>2020年预算数</t>
  </si>
  <si>
    <t>预算数比上年执行数增长%</t>
  </si>
  <si>
    <t>一、税收收入</t>
  </si>
  <si>
    <t xml:space="preserve">     增值税</t>
  </si>
  <si>
    <t xml:space="preserve">     企业所得税</t>
  </si>
  <si>
    <t xml:space="preserve">     企业所得税退税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</si>
  <si>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</si>
  <si>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</si>
  <si>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</si>
  <si>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</si>
  <si>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</si>
  <si>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</si>
  <si>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</si>
  <si>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</si>
  <si>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</si>
  <si>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</si>
  <si>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烟叶税</t>
  </si>
  <si>
    <t xml:space="preserve">     环境保护税</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</si>
  <si>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</si>
  <si>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</si>
  <si>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</si>
  <si>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</si>
  <si>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</si>
  <si>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</si>
  <si>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</si>
  <si>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</si>
  <si>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</si>
  <si>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</si>
  <si>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全市一般公共预算收入</t>
  </si>
  <si>
    <t>转移性收入</t>
  </si>
  <si>
    <t xml:space="preserve">    返还性收入</t>
  </si>
  <si>
    <t xml:space="preserve">    一般性转移支付收入</t>
  </si>
  <si>
    <t xml:space="preserve">    专项转移支付收入</t>
  </si>
  <si>
    <t xml:space="preserve">    上解收入</t>
  </si>
  <si>
    <t xml:space="preserve">    上年结余收入</t>
  </si>
  <si>
    <t xml:space="preserve">    调入资金</t>
  </si>
  <si>
    <t xml:space="preserve">    债务转贷收入</t>
  </si>
  <si>
    <t xml:space="preserve">    接受其他地区援助收入</t>
  </si>
  <si>
    <t xml:space="preserve">    动用预算稳定调节基金</t>
  </si>
  <si>
    <t>全市各项收入合计</t>
  </si>
  <si>
    <r>
      <rPr>
        <sz val="20"/>
        <rFont val="方正小标宋简体"/>
        <charset val="134"/>
      </rPr>
      <t>1-2  2020年</t>
    </r>
    <r>
      <rPr>
        <sz val="20"/>
        <rFont val="方正小标宋简体"/>
        <charset val="134"/>
      </rPr>
      <t>曲靖市</t>
    </r>
    <r>
      <rPr>
        <sz val="20"/>
        <rFont val="方正小标宋简体"/>
        <charset val="134"/>
      </rPr>
      <t>一般公共预算支出情况表</t>
    </r>
  </si>
  <si>
    <t>一、一般公共服务</t>
  </si>
  <si>
    <t>二、外交支出</t>
  </si>
  <si>
    <t/>
  </si>
  <si>
    <t>三、国防支出</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</si>
  <si>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</si>
  <si>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</si>
  <si>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</si>
  <si>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</si>
  <si>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</si>
  <si>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</si>
  <si>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</si>
  <si>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</si>
  <si>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</si>
  <si>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</si>
  <si>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</si>
  <si>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</si>
  <si>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</si>
  <si>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</si>
  <si>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</si>
  <si>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</si>
  <si>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</si>
  <si>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</si>
  <si>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</si>
  <si>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二十三、债务付息支出</t>
  </si>
  <si>
    <t>二十四、债务发行费用支出</t>
  </si>
  <si>
    <t>二十五、其他支出</t>
  </si>
  <si>
    <t>全市一般公共预算支出</t>
  </si>
  <si>
    <t>转移性支出</t>
  </si>
  <si>
    <t xml:space="preserve">    返还性支出</t>
  </si>
  <si>
    <t xml:space="preserve">    一般性转移支付</t>
  </si>
  <si>
    <t xml:space="preserve">    专项转移支付</t>
  </si>
  <si>
    <t xml:space="preserve">    上解支出</t>
  </si>
  <si>
    <t xml:space="preserve">    调出资金</t>
  </si>
  <si>
    <t xml:space="preserve">    年终结余</t>
  </si>
  <si>
    <t xml:space="preserve">    债务转贷支出</t>
  </si>
  <si>
    <t xml:space="preserve">    援助其他地区支出</t>
  </si>
  <si>
    <t xml:space="preserve">    安排预算稳定调节基金</t>
  </si>
  <si>
    <t xml:space="preserve">    补充预算周转金</t>
  </si>
  <si>
    <t>债务还本支出</t>
  </si>
  <si>
    <t>全市各项支出合计</t>
  </si>
  <si>
    <t>1-3  2020年曲靖市市本级一般公共预算收入情况表</t>
  </si>
  <si>
    <t>市本级一般公共预算收入</t>
  </si>
  <si>
    <t>市本级各项收入合计</t>
  </si>
  <si>
    <t>1-4  2020年曲靖市市本级一般公共预算支出情况表</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</si>
  <si>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</si>
  <si>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</si>
  <si>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</si>
  <si>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</si>
  <si>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</si>
  <si>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</si>
  <si>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</si>
  <si>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</si>
  <si>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</si>
  <si>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</si>
  <si>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</si>
  <si>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</si>
  <si>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</si>
  <si>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</si>
  <si>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</si>
  <si>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</si>
  <si>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</si>
  <si>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</si>
  <si>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</si>
  <si>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专项业务活动</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</si>
  <si>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</si>
  <si>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</si>
  <si>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</si>
  <si>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</si>
  <si>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</si>
  <si>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</si>
  <si>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</si>
  <si>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</si>
  <si>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</si>
  <si>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</si>
  <si>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</si>
  <si>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</si>
  <si>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</si>
  <si>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</si>
  <si>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</si>
  <si>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</si>
  <si>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</si>
  <si>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</si>
  <si>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</si>
  <si>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</si>
  <si>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</si>
  <si>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</si>
  <si>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</si>
  <si>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</si>
  <si>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</si>
  <si>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</si>
  <si>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税务办案</t>
  </si>
  <si>
    <t xml:space="preserve">     发票管理及税务登记</t>
  </si>
  <si>
    <t xml:space="preserve">     代扣代收代征税款手续费</t>
  </si>
  <si>
    <t xml:space="preserve">     税务宣传</t>
  </si>
  <si>
    <t xml:space="preserve">     协税护税</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</si>
  <si>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</si>
  <si>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</si>
  <si>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</si>
  <si>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</si>
  <si>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</si>
  <si>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</si>
  <si>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</si>
  <si>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</si>
  <si>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</si>
  <si>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</si>
  <si>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</si>
  <si>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</si>
  <si>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</si>
  <si>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人力资源事务</t>
  </si>
  <si>
    <t xml:space="preserve">     政府特殊津贴</t>
  </si>
  <si>
    <t xml:space="preserve">     资助留学回国人员</t>
  </si>
  <si>
    <t xml:space="preserve">     博士后日常经费</t>
  </si>
  <si>
    <t xml:space="preserve">     引进人才费用</t>
  </si>
  <si>
    <t xml:space="preserve">     其他人力资源事务支出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</si>
  <si>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</si>
  <si>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</si>
  <si>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</si>
  <si>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</si>
  <si>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</si>
  <si>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</si>
  <si>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</si>
  <si>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</si>
  <si>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</si>
  <si>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</si>
  <si>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</si>
  <si>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</si>
  <si>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</si>
  <si>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</si>
  <si>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国家知识产权战略</t>
  </si>
  <si>
    <t xml:space="preserve">     专利试点和产业化推进</t>
  </si>
  <si>
    <t xml:space="preserve">     国际组织专项活动</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</si>
  <si>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</si>
  <si>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</si>
  <si>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</si>
  <si>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</si>
  <si>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</si>
  <si>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</si>
  <si>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</si>
  <si>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</si>
  <si>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</si>
  <si>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</si>
  <si>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</si>
  <si>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</si>
  <si>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</si>
  <si>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</si>
  <si>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</si>
  <si>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</si>
  <si>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</si>
  <si>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</si>
  <si>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</si>
  <si>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</si>
  <si>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</si>
  <si>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</si>
  <si>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</si>
  <si>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</si>
  <si>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</si>
  <si>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</si>
  <si>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</si>
  <si>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</si>
  <si>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</si>
  <si>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</si>
  <si>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</si>
  <si>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</si>
  <si>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</si>
  <si>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</si>
  <si>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</si>
  <si>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</si>
  <si>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</si>
  <si>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</si>
  <si>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</si>
  <si>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</si>
  <si>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</si>
  <si>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</si>
  <si>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</si>
  <si>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</si>
  <si>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</si>
  <si>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</si>
  <si>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</si>
  <si>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</si>
  <si>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</si>
  <si>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</si>
  <si>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</si>
  <si>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</si>
  <si>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 xml:space="preserve">   对外合作与交流</t>
  </si>
  <si>
    <t xml:space="preserve">   其他外交支出</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</si>
  <si>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</si>
  <si>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</si>
  <si>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</si>
  <si>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</si>
  <si>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</si>
  <si>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</si>
  <si>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</si>
  <si>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</si>
  <si>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</si>
  <si>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</si>
  <si>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t>
  </si>
  <si>
    <t xml:space="preserve">     其他国防支出</t>
  </si>
  <si>
    <t xml:space="preserve">   武装警察部队</t>
  </si>
  <si>
    <t xml:space="preserve">     武装警察部队</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</si>
  <si>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</si>
  <si>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</si>
  <si>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</si>
  <si>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</si>
  <si>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</si>
  <si>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</si>
  <si>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</si>
  <si>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</si>
  <si>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</si>
  <si>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</si>
  <si>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</si>
  <si>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</si>
  <si>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</si>
  <si>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</si>
  <si>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</si>
  <si>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</si>
  <si>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</si>
  <si>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</si>
  <si>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</si>
  <si>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</si>
  <si>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</si>
  <si>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</si>
  <si>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律师公证管理</t>
  </si>
  <si>
    <t xml:space="preserve">     法律援助</t>
  </si>
  <si>
    <t xml:space="preserve">     国家统一法律职业资格考试</t>
  </si>
  <si>
    <t xml:space="preserve">     仲裁</t>
  </si>
  <si>
    <t xml:space="preserve">     社区矫正</t>
  </si>
  <si>
    <t xml:space="preserve">     司法鉴定</t>
  </si>
  <si>
    <t xml:space="preserve">     法制建设</t>
  </si>
  <si>
    <t xml:space="preserve">     其他司法支出</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</si>
  <si>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</si>
  <si>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</si>
  <si>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</si>
  <si>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</si>
  <si>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</si>
  <si>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</si>
  <si>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</si>
  <si>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</si>
  <si>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</si>
  <si>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</si>
  <si>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</si>
  <si>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</si>
  <si>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</si>
  <si>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</si>
  <si>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</si>
  <si>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</si>
  <si>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</si>
  <si>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t>
  </si>
  <si>
    <t xml:space="preserve">     其他公共安全支出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</si>
  <si>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</si>
  <si>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</si>
  <si>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</si>
  <si>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</si>
  <si>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</si>
  <si>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</si>
  <si>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</si>
  <si>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</si>
  <si>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化解农村义务教育债务支出</t>
  </si>
  <si>
    <t xml:space="preserve">     化解普通高中债务支出</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</si>
  <si>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</si>
  <si>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</si>
  <si>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</si>
  <si>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</si>
  <si>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</si>
  <si>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</si>
  <si>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</si>
  <si>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</si>
  <si>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</si>
  <si>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</si>
  <si>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</si>
  <si>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</si>
  <si>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</si>
  <si>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</si>
  <si>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</si>
  <si>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</si>
  <si>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</si>
  <si>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</si>
  <si>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</si>
  <si>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</si>
  <si>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</si>
  <si>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</si>
  <si>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</si>
  <si>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</si>
  <si>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</si>
  <si>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</si>
  <si>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</si>
  <si>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</si>
  <si>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</si>
  <si>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</si>
  <si>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</si>
  <si>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</si>
  <si>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</si>
  <si>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</si>
  <si>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</si>
  <si>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</si>
  <si>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</si>
  <si>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</si>
  <si>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</si>
  <si>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 xml:space="preserve">     其他教育支出</t>
  </si>
  <si>
    <t xml:space="preserve">   科学技术管理事务</t>
  </si>
  <si>
    <t xml:space="preserve">     其他科学技术管理事务支出</t>
  </si>
  <si>
    <t xml:space="preserve">   基础研究</t>
  </si>
  <si>
    <t xml:space="preserve">     机构运行</t>
  </si>
  <si>
    <t xml:space="preserve">     自然科学基金</t>
  </si>
  <si>
    <t xml:space="preserve">     重点实验室及相关设施</t>
  </si>
  <si>
    <t xml:space="preserve">     重大科学工程</t>
  </si>
  <si>
    <t xml:space="preserve">     专项基础科研</t>
  </si>
  <si>
    <t xml:space="preserve">     专项技术基础</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</si>
  <si>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</si>
  <si>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</si>
  <si>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</si>
  <si>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</si>
  <si>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</si>
  <si>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</si>
  <si>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</si>
  <si>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</si>
  <si>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</si>
  <si>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</si>
  <si>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</si>
  <si>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</si>
  <si>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</si>
  <si>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</si>
  <si>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</si>
  <si>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</si>
  <si>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</si>
  <si>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</si>
  <si>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</si>
  <si>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</si>
  <si>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</si>
  <si>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</si>
  <si>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</si>
  <si>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</si>
  <si>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</si>
  <si>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</si>
  <si>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</si>
  <si>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</si>
  <si>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</si>
  <si>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</si>
  <si>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</si>
  <si>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</si>
  <si>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t>
  </si>
  <si>
    <t xml:space="preserve">     科技奖励</t>
  </si>
  <si>
    <t xml:space="preserve">     核应急</t>
  </si>
  <si>
    <t xml:space="preserve">     转制科研机构</t>
  </si>
  <si>
    <t xml:space="preserve">     其他科学技术支出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</si>
  <si>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</si>
  <si>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</si>
  <si>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</si>
  <si>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</si>
  <si>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</si>
  <si>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</si>
  <si>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</si>
  <si>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</si>
  <si>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</si>
  <si>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</si>
  <si>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</si>
  <si>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</si>
  <si>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</si>
  <si>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</si>
  <si>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</si>
  <si>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</si>
  <si>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</si>
  <si>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</si>
  <si>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</si>
  <si>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</si>
  <si>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</si>
  <si>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</si>
  <si>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</si>
  <si>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</si>
  <si>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</si>
  <si>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</si>
  <si>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</si>
  <si>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</si>
  <si>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</si>
  <si>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</si>
  <si>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</si>
  <si>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</si>
  <si>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</si>
  <si>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广播</t>
  </si>
  <si>
    <t xml:space="preserve">     电视</t>
  </si>
  <si>
    <t xml:space="preserve">     监测管理</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</si>
  <si>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</si>
  <si>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</si>
  <si>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</si>
  <si>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</si>
  <si>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</si>
  <si>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</si>
  <si>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</si>
  <si>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</si>
  <si>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</si>
  <si>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</si>
  <si>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</si>
  <si>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</si>
  <si>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</si>
  <si>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</si>
  <si>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</si>
  <si>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</si>
  <si>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</si>
  <si>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</si>
  <si>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</si>
  <si>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</si>
  <si>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</si>
  <si>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</si>
  <si>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</si>
  <si>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</si>
  <si>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</si>
  <si>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</si>
  <si>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</si>
  <si>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</si>
  <si>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</si>
  <si>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</si>
  <si>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</si>
  <si>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</si>
  <si>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</si>
  <si>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</si>
  <si>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</si>
  <si>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</si>
  <si>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</si>
  <si>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</si>
  <si>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</si>
  <si>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</si>
  <si>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</si>
  <si>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</si>
  <si>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求职创业补贴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</si>
  <si>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</si>
  <si>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</si>
  <si>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</si>
  <si>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</si>
  <si>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</si>
  <si>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</si>
  <si>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</si>
  <si>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</si>
  <si>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</si>
  <si>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</si>
  <si>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</si>
  <si>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</si>
  <si>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</si>
  <si>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</si>
  <si>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</si>
  <si>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</si>
  <si>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</si>
  <si>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</si>
  <si>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</si>
  <si>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</si>
  <si>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</si>
  <si>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</si>
  <si>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</si>
  <si>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</si>
  <si>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</si>
  <si>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</si>
  <si>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</si>
  <si>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</si>
  <si>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</si>
  <si>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</si>
  <si>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</si>
  <si>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</si>
  <si>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</si>
  <si>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</si>
  <si>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</si>
  <si>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</si>
  <si>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</si>
  <si>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</si>
  <si>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</si>
  <si>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</si>
  <si>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</si>
  <si>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</si>
  <si>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</si>
  <si>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</si>
  <si>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</si>
  <si>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</si>
  <si>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</si>
  <si>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</si>
  <si>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</si>
  <si>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</si>
  <si>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</si>
  <si>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</si>
  <si>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</si>
  <si>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</si>
  <si>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财政对生育保险基金的补助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</si>
  <si>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</si>
  <si>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</si>
  <si>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</si>
  <si>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</si>
  <si>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</si>
  <si>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财政代缴社会保险支出</t>
  </si>
  <si>
    <t xml:space="preserve">     财政代缴城乡居民基本养老保险费支出</t>
  </si>
  <si>
    <t xml:space="preserve">     财政代缴其他社会保险费支出</t>
  </si>
  <si>
    <t xml:space="preserve">   其他社会保障和就业支出</t>
  </si>
  <si>
    <t xml:space="preserve">     其他社会保障和就业支出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</si>
  <si>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</si>
  <si>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</si>
  <si>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</si>
  <si>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</si>
  <si>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</si>
  <si>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</si>
  <si>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</si>
  <si>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</si>
  <si>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</si>
  <si>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</si>
  <si>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</si>
  <si>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</si>
  <si>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</si>
  <si>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</si>
  <si>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</si>
  <si>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</si>
  <si>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</si>
  <si>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</si>
  <si>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</si>
  <si>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</si>
  <si>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</si>
  <si>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</si>
  <si>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</si>
  <si>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</si>
  <si>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</si>
  <si>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</si>
  <si>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</si>
  <si>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</si>
  <si>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</si>
  <si>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</si>
  <si>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</si>
  <si>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</si>
  <si>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</si>
  <si>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</si>
  <si>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</si>
  <si>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</si>
  <si>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</si>
  <si>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</si>
  <si>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</si>
  <si>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</si>
  <si>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</si>
  <si>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</si>
  <si>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</si>
  <si>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</si>
  <si>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</si>
  <si>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</si>
  <si>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</si>
  <si>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</si>
  <si>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</si>
  <si>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</si>
  <si>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</si>
  <si>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</si>
  <si>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</si>
  <si>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</si>
  <si>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</si>
  <si>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</si>
  <si>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</si>
  <si>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</si>
  <si>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</si>
  <si>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</si>
  <si>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老龄卫生健康事务</t>
  </si>
  <si>
    <t xml:space="preserve">   其他卫生健康支出</t>
  </si>
  <si>
    <t xml:space="preserve">     其他卫生健康支出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</si>
  <si>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</si>
  <si>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</si>
  <si>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</si>
  <si>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</si>
  <si>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</si>
  <si>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</si>
  <si>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</si>
  <si>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</si>
  <si>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</si>
  <si>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</si>
  <si>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</si>
  <si>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</si>
  <si>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</si>
  <si>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</si>
  <si>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</si>
  <si>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</si>
  <si>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</si>
  <si>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</si>
  <si>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</si>
  <si>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</si>
  <si>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</si>
  <si>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</si>
  <si>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</si>
  <si>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</si>
  <si>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</si>
  <si>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</si>
  <si>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</si>
  <si>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</si>
  <si>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</si>
  <si>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</si>
  <si>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</si>
  <si>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</si>
  <si>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</si>
  <si>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</si>
  <si>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</si>
  <si>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</si>
  <si>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</si>
  <si>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</si>
  <si>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</si>
  <si>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</si>
  <si>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</si>
  <si>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</si>
  <si>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</si>
  <si>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</si>
  <si>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</si>
  <si>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</si>
  <si>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</si>
  <si>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</si>
  <si>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</si>
  <si>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</si>
  <si>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</si>
  <si>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t>
  </si>
  <si>
    <t xml:space="preserve">   循环经济</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</si>
  <si>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</si>
  <si>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</si>
  <si>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</si>
  <si>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</si>
  <si>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</si>
  <si>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</si>
  <si>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</si>
  <si>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</si>
  <si>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</si>
  <si>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</si>
  <si>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</si>
  <si>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</si>
  <si>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</si>
  <si>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</si>
  <si>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</si>
  <si>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</si>
  <si>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</si>
  <si>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</si>
  <si>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</si>
  <si>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</si>
  <si>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</si>
  <si>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</si>
  <si>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</si>
  <si>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</si>
  <si>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建设市场管理与监督</t>
  </si>
  <si>
    <t xml:space="preserve">   其他城乡社区支出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</si>
  <si>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</si>
  <si>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</si>
  <si>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</si>
  <si>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</si>
  <si>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</si>
  <si>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</si>
  <si>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</si>
  <si>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</si>
  <si>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</si>
  <si>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</si>
  <si>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</si>
  <si>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</si>
  <si>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</si>
  <si>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</si>
  <si>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</si>
  <si>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</si>
  <si>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</si>
  <si>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</si>
  <si>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</si>
  <si>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</si>
  <si>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</si>
  <si>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</si>
  <si>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</si>
  <si>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</si>
  <si>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</si>
  <si>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</si>
  <si>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</si>
  <si>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</si>
  <si>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</si>
  <si>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</si>
  <si>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</si>
  <si>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</si>
  <si>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</si>
  <si>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</si>
  <si>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</si>
  <si>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</si>
  <si>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</si>
  <si>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</si>
  <si>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</si>
  <si>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</si>
  <si>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</si>
  <si>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</si>
  <si>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</si>
  <si>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</si>
  <si>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</si>
  <si>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</si>
  <si>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</si>
  <si>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</si>
  <si>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</si>
  <si>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</si>
  <si>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</si>
  <si>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</si>
  <si>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</si>
  <si>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</si>
  <si>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</si>
  <si>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</si>
  <si>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</si>
  <si>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</si>
  <si>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</si>
  <si>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</si>
  <si>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</si>
  <si>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</si>
  <si>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</si>
  <si>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</si>
  <si>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</si>
  <si>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</si>
  <si>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</si>
  <si>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</si>
  <si>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</si>
  <si>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</si>
  <si>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</si>
  <si>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</si>
  <si>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</si>
  <si>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</si>
  <si>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</si>
  <si>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</si>
  <si>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对村级一事一议的补助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</si>
  <si>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</si>
  <si>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</si>
  <si>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</si>
  <si>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</si>
  <si>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</si>
  <si>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</si>
  <si>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</si>
  <si>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</si>
  <si>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</si>
  <si>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</si>
  <si>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</si>
  <si>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</si>
  <si>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</si>
  <si>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</si>
  <si>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</si>
  <si>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</si>
  <si>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</si>
  <si>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</si>
  <si>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</si>
  <si>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</si>
  <si>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</si>
  <si>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</si>
  <si>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</si>
  <si>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</si>
  <si>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</si>
  <si>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</si>
  <si>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</si>
  <si>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</si>
  <si>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</si>
  <si>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</si>
  <si>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</si>
  <si>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</si>
  <si>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</si>
  <si>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</si>
  <si>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</si>
  <si>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</si>
  <si>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</si>
  <si>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</si>
  <si>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</si>
  <si>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</si>
  <si>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</si>
  <si>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</si>
  <si>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</si>
  <si>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</si>
  <si>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</si>
  <si>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</si>
  <si>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</si>
  <si>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</si>
  <si>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</si>
  <si>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</si>
  <si>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</si>
  <si>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</si>
  <si>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</si>
  <si>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</si>
  <si>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</si>
  <si>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</si>
  <si>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</si>
  <si>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</si>
  <si>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</si>
  <si>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</si>
  <si>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</si>
  <si>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</si>
  <si>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</si>
  <si>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</si>
  <si>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</si>
  <si>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</si>
  <si>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</si>
  <si>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</si>
  <si>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十四、资源勘探信息等支出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</si>
  <si>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</si>
  <si>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</si>
  <si>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</si>
  <si>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</si>
  <si>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</si>
  <si>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</si>
  <si>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</si>
  <si>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</si>
  <si>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</si>
  <si>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</si>
  <si>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</si>
  <si>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</si>
  <si>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</si>
  <si>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</si>
  <si>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</si>
  <si>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</si>
  <si>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</si>
  <si>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</si>
  <si>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</si>
  <si>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</si>
  <si>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</si>
  <si>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</si>
  <si>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</si>
  <si>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</si>
  <si>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信息安全建设</t>
  </si>
  <si>
    <t xml:space="preserve">     专用通信</t>
  </si>
  <si>
    <t xml:space="preserve">     无线电监管</t>
  </si>
  <si>
    <t xml:space="preserve">     工业和信息产业战略研究与标准制定</t>
  </si>
  <si>
    <t xml:space="preserve">     工业和信息产业支持</t>
  </si>
  <si>
    <t xml:space="preserve">     电子专项工程</t>
  </si>
  <si>
    <t xml:space="preserve">     技术基础研究</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</si>
  <si>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</si>
  <si>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</si>
  <si>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</si>
  <si>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</si>
  <si>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</si>
  <si>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</si>
  <si>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</si>
  <si>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</si>
  <si>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其他支持中小企业发展和管理支出</t>
  </si>
  <si>
    <t xml:space="preserve">   其他资源勘探工业信息等支出</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</si>
  <si>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</si>
  <si>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</si>
  <si>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</si>
  <si>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</si>
  <si>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</si>
  <si>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</si>
  <si>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</si>
  <si>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</si>
  <si>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</si>
  <si>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</si>
  <si>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</si>
  <si>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</si>
  <si>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</si>
  <si>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</si>
  <si>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</si>
  <si>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</si>
  <si>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</si>
  <si>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</si>
  <si>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</si>
  <si>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</si>
  <si>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</si>
  <si>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</si>
  <si>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</si>
  <si>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</si>
  <si>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</si>
  <si>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</si>
  <si>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</si>
  <si>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</si>
  <si>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</si>
  <si>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</si>
  <si>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</si>
  <si>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</si>
  <si>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</si>
  <si>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</si>
  <si>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</si>
  <si>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</si>
  <si>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</si>
  <si>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</si>
  <si>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</si>
  <si>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</si>
  <si>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</si>
  <si>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</si>
  <si>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</si>
  <si>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</si>
  <si>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</si>
  <si>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</si>
  <si>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</si>
  <si>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</si>
  <si>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</si>
  <si>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</si>
  <si>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</si>
  <si>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</si>
  <si>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</si>
  <si>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</si>
  <si>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</si>
  <si>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</si>
  <si>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</si>
  <si>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</si>
  <si>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</si>
  <si>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</si>
  <si>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</si>
  <si>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</si>
  <si>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</si>
  <si>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</si>
  <si>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</si>
  <si>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</si>
  <si>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</si>
  <si>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</si>
  <si>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</si>
  <si>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</si>
  <si>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</si>
  <si>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</si>
  <si>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</si>
  <si>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</si>
  <si>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</si>
  <si>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</si>
  <si>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</si>
  <si>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</si>
  <si>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</si>
  <si>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</si>
  <si>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</si>
  <si>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</si>
  <si>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</si>
  <si>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</si>
  <si>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</si>
  <si>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</si>
  <si>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</si>
  <si>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</si>
  <si>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</si>
  <si>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</si>
  <si>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</si>
  <si>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</si>
  <si>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</si>
  <si>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</si>
  <si>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</si>
  <si>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</si>
  <si>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</si>
  <si>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</si>
  <si>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</si>
  <si>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</si>
  <si>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</si>
  <si>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</si>
  <si>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</si>
  <si>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</si>
  <si>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 xml:space="preserve">   粮油事务</t>
  </si>
  <si>
    <t xml:space="preserve">     粮食财务与审计支出</t>
  </si>
  <si>
    <t xml:space="preserve">     粮食信息统计</t>
  </si>
  <si>
    <t xml:space="preserve">     粮食专项业务活动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</si>
  <si>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</si>
  <si>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</si>
  <si>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</si>
  <si>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</si>
  <si>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</si>
  <si>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</si>
  <si>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其他粮油事务支出</t>
  </si>
  <si>
    <t xml:space="preserve">   物资事务</t>
  </si>
  <si>
    <t xml:space="preserve">     铁路专用线</t>
  </si>
  <si>
    <t xml:space="preserve">     护库武警和民兵支出</t>
  </si>
  <si>
    <t xml:space="preserve">     物资保管与保养</t>
  </si>
  <si>
    <t xml:space="preserve">     专项贷款利息</t>
  </si>
  <si>
    <t xml:space="preserve">     物资转移</t>
  </si>
  <si>
    <t xml:space="preserve">     物资轮换</t>
  </si>
  <si>
    <t xml:space="preserve">     仓库建设</t>
  </si>
  <si>
    <t xml:space="preserve">     仓库安防</t>
  </si>
  <si>
    <t xml:space="preserve">     其他物资事务支出</t>
  </si>
  <si>
    <t xml:space="preserve">   能源储备</t>
  </si>
  <si>
    <t xml:space="preserve">     石油储备</t>
  </si>
  <si>
    <t xml:space="preserve">     天然铀能源储备</t>
  </si>
  <si>
    <t xml:space="preserve">     煤炭储备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</si>
  <si>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</si>
  <si>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</si>
  <si>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</si>
  <si>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</si>
  <si>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</si>
  <si>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</si>
  <si>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</si>
  <si>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</si>
  <si>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</si>
  <si>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</si>
  <si>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</si>
  <si>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</si>
  <si>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</si>
  <si>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</si>
  <si>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</si>
  <si>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</si>
  <si>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</si>
  <si>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</si>
  <si>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其他重要商品储备支出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</si>
  <si>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</si>
  <si>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</si>
  <si>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</si>
  <si>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</si>
  <si>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</si>
  <si>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</si>
  <si>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</si>
  <si>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</si>
  <si>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</si>
  <si>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</si>
  <si>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</si>
  <si>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</si>
  <si>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</si>
  <si>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</si>
  <si>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</si>
  <si>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</si>
  <si>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</si>
  <si>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</si>
  <si>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</si>
  <si>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</si>
  <si>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</si>
  <si>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</si>
  <si>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</si>
  <si>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</si>
  <si>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</si>
  <si>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</si>
  <si>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</si>
  <si>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</si>
  <si>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</si>
  <si>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</si>
  <si>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</si>
  <si>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</si>
  <si>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</si>
  <si>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中央自然灾害生活补助</t>
  </si>
  <si>
    <t xml:space="preserve">     地方自然灾害生活补助</t>
  </si>
  <si>
    <t xml:space="preserve">     自然灾害救灾补助</t>
  </si>
  <si>
    <t xml:space="preserve">     自然灾害灾后重建补助</t>
  </si>
  <si>
    <t xml:space="preserve">     其他自然灾害救灾及恢复重建支出</t>
  </si>
  <si>
    <t xml:space="preserve">   其他灾害防治及应急管理支出</t>
  </si>
  <si>
    <t>二十三、债务还本支出</t>
  </si>
  <si>
    <t xml:space="preserve">   地方政府一般债务还本支出</t>
  </si>
  <si>
    <t xml:space="preserve">     地方政府一般债券还本支出</t>
  </si>
  <si>
    <t xml:space="preserve">     地方政府向外国政府借款还本支出</t>
  </si>
  <si>
    <t xml:space="preserve">     地方政府向国际组织借款还本支出</t>
  </si>
  <si>
    <t xml:space="preserve">     地方政府其他一般债务还本支出</t>
  </si>
  <si>
    <t>二十四、债务付息支出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</si>
  <si>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</si>
  <si>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</si>
  <si>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</si>
  <si>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</si>
  <si>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</si>
  <si>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二十五、债务发行费用支出</t>
  </si>
  <si>
    <t xml:space="preserve">   地方政府一般债务发行费用支出</t>
  </si>
  <si>
    <t>二十六、其他支出</t>
  </si>
  <si>
    <t xml:space="preserve">   年初预留</t>
  </si>
  <si>
    <t>市本级一般公共预算支出</t>
  </si>
  <si>
    <t>市本级各项支出合计</t>
  </si>
  <si>
    <t>1-5  2020年曲靖市市本级一般公共预算政府预算经济分类表（基本支出）</t>
  </si>
  <si>
    <t>经济科目名称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</si>
  <si>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</si>
  <si>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</si>
  <si>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</si>
  <si>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</si>
  <si>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</si>
  <si>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</si>
  <si>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</si>
  <si>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</si>
  <si>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</si>
  <si>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</si>
  <si>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  </t>
  </si>
  <si>
    <t xml:space="preserve">  公务接待费</t>
  </si>
  <si>
    <t xml:space="preserve">  因公出国（境）费用</t>
  </si>
  <si>
    <t xml:space="preserve">  公务用车运行维护费</t>
  </si>
  <si>
    <t xml:space="preserve">  维修(护)费</t>
  </si>
  <si>
    <t xml:space="preserve">  其他商品和服务支出</t>
  </si>
  <si>
    <t>机关资本性支出</t>
  </si>
  <si>
    <t xml:space="preserve">  设备购置</t>
  </si>
  <si>
    <t>对事业单位经常性补助</t>
  </si>
  <si>
    <t xml:space="preserve">  工资福利支出</t>
  </si>
  <si>
    <t xml:space="preserve">  商品和服务支出</t>
  </si>
  <si>
    <t xml:space="preserve">  其他对事业单位补助</t>
  </si>
  <si>
    <t>对事业单位资本性补助</t>
  </si>
  <si>
    <t xml:space="preserve">  资本性支出(一)</t>
  </si>
  <si>
    <t>对个人和家庭的补助</t>
  </si>
  <si>
    <t xml:space="preserve">  社会福利和救助</t>
  </si>
  <si>
    <t xml:space="preserve">  助学金</t>
  </si>
  <si>
    <t xml:space="preserve">  个人农业生产补贴</t>
  </si>
  <si>
    <t xml:space="preserve">  离退休费</t>
  </si>
  <si>
    <t xml:space="preserve">  其他对个人和家庭的补助</t>
  </si>
  <si>
    <t>支  出  合  计</t>
  </si>
  <si>
    <t>1-6  2020年曲靖市市本级一般公共预算支出表（州、市对下专项转移支付项目）</t>
  </si>
  <si>
    <t>项       目</t>
  </si>
  <si>
    <t>一般公共服务支出</t>
  </si>
  <si>
    <t xml:space="preserve">    “红旗村（社区）”创建活动的定向补助经费</t>
  </si>
  <si>
    <t xml:space="preserve">    2019年专利激励金专项资金</t>
  </si>
  <si>
    <t xml:space="preserve">    村级（社区）食品药品信息员补助专经费</t>
  </si>
  <si>
    <t xml:space="preserve">    农村党员教育培训补助经费</t>
  </si>
  <si>
    <t xml:space="preserve">    农村困难党员关爱行动补助经费</t>
  </si>
  <si>
    <t xml:space="preserve">    社区网格工作人员补助专项经费</t>
  </si>
  <si>
    <t xml:space="preserve">    市委组织部社区党组织服务群众补助经费</t>
  </si>
  <si>
    <t xml:space="preserve">    严重精神病患者监护人补助经费</t>
  </si>
  <si>
    <t xml:space="preserve">    租用马龙库房经费</t>
  </si>
  <si>
    <t xml:space="preserve">    宣传部对下专项经费</t>
  </si>
  <si>
    <t xml:space="preserve">    全国文明城市创建专项经费</t>
  </si>
  <si>
    <t xml:space="preserve">    中央、省专项转移支付资金预计支出</t>
  </si>
  <si>
    <t>国防支出</t>
  </si>
  <si>
    <t>公共安全支出</t>
  </si>
  <si>
    <t xml:space="preserve">    举报毒品违法犯罪奖励费专项经费</t>
  </si>
  <si>
    <t xml:space="preserve">    全市各村社兼职交通协管员经费补助专项经费</t>
  </si>
  <si>
    <t>教育支出</t>
  </si>
  <si>
    <t xml:space="preserve">    城乡初中生均公用经费对下补助资金</t>
  </si>
  <si>
    <t xml:space="preserve">    城乡小学生均公用经费对下补助资金</t>
  </si>
  <si>
    <t xml:space="preserve">    农村义务教育寄宿生生活补助对下专项资金</t>
  </si>
  <si>
    <t xml:space="preserve">    农村义务教育学生营养改善计划对下补助资金</t>
  </si>
  <si>
    <t xml:space="preserve">    普通高中公用经费</t>
  </si>
  <si>
    <t xml:space="preserve">    曲靖市学前教育三年行动计划市级配套经费</t>
  </si>
  <si>
    <t xml:space="preserve">    特殊教育学校公用经费</t>
  </si>
  <si>
    <t>科学技术支出</t>
  </si>
  <si>
    <t xml:space="preserve">    研究与实验发展经费投入调查</t>
  </si>
  <si>
    <t xml:space="preserve">    高新技术企业培训与认定</t>
  </si>
  <si>
    <t xml:space="preserve">    科技成果转化专项补助</t>
  </si>
  <si>
    <t>文化旅游体育与传媒支出</t>
  </si>
  <si>
    <t xml:space="preserve">    2020年非遗传承人补助经费</t>
  </si>
  <si>
    <t xml:space="preserve">    2020年“博物馆”免费开放市级配套经费</t>
  </si>
  <si>
    <t xml:space="preserve">    2020年两馆一站免费开放市级配套经费</t>
  </si>
  <si>
    <t>社会保障和就业支出</t>
  </si>
  <si>
    <t xml:space="preserve">    城市居民最低生活保障补助资金</t>
  </si>
  <si>
    <t xml:space="preserve">    城镇无工作且困难重点优抚对象生活补助资金</t>
  </si>
  <si>
    <t xml:space="preserve">    出国参战民工生活补助经费</t>
  </si>
  <si>
    <t xml:space="preserve">    高龄老人补助资金</t>
  </si>
  <si>
    <t xml:space="preserve">    孤儿基本生活保障补助资金</t>
  </si>
  <si>
    <t xml:space="preserve">    基层老年人体育场地设施建设经费</t>
  </si>
  <si>
    <t xml:space="preserve">    农村居民最低生活保障补助资金</t>
  </si>
  <si>
    <t xml:space="preserve">    曲靖市2020年城居保补助经费</t>
  </si>
  <si>
    <t xml:space="preserve">    曲靖市2020年城居保协办员补助经费</t>
  </si>
  <si>
    <t xml:space="preserve">    曲靖市2020年管理社区聘用人员工资经费</t>
  </si>
  <si>
    <t xml:space="preserve">    曲靖市2020年失业伤残军人养保补助经费</t>
  </si>
  <si>
    <t xml:space="preserve">    社区工作人员生活补贴及培训经费</t>
  </si>
  <si>
    <t xml:space="preserve">    提高“三属”定期抚恤补助经费</t>
  </si>
  <si>
    <t xml:space="preserve">    提高在乡复员军人生活补助标准市级承担经费</t>
  </si>
  <si>
    <t xml:space="preserve">    县级部分退役士兵基本养老保险补缴经费</t>
  </si>
  <si>
    <t xml:space="preserve">    县级退役士兵安置教育培训补助经费</t>
  </si>
  <si>
    <t xml:space="preserve">    县退役士兵自主就业补助、安置补助经费</t>
  </si>
  <si>
    <t xml:space="preserve">    养老综合服务管理平台建设及运营补助资金</t>
  </si>
  <si>
    <t xml:space="preserve">    遗体火化补助资金</t>
  </si>
  <si>
    <t xml:space="preserve">    重点优抚对象生活困难补助资金</t>
  </si>
  <si>
    <t xml:space="preserve">    重度残疾人护理补贴和困难残疾人补助资金</t>
  </si>
  <si>
    <t>卫生健康支出</t>
  </si>
  <si>
    <t xml:space="preserve">    部分计划生育家庭城乡居民医疗资助专项经费</t>
  </si>
  <si>
    <t xml:space="preserve">    国家免费孕前优生健康检查补助经费</t>
  </si>
  <si>
    <t xml:space="preserve">    基本公共卫生服务补助资金</t>
  </si>
  <si>
    <t xml:space="preserve">    基层卫生人员改革离岗乡医市级补助经费</t>
  </si>
  <si>
    <t xml:space="preserve">    计划生育扶助（伤残、死亡家庭）专项经费</t>
  </si>
  <si>
    <t xml:space="preserve">    农业人口独生子女教育奖励补助资金</t>
  </si>
  <si>
    <t xml:space="preserve">    失独家庭一次性抚慰金专项经费</t>
  </si>
  <si>
    <t xml:space="preserve">    特殊家庭春节慰问对下专项经费</t>
  </si>
  <si>
    <t>节能环保</t>
  </si>
  <si>
    <t xml:space="preserve">    创建国家森林城市经费</t>
  </si>
  <si>
    <t>城乡社区支出</t>
  </si>
  <si>
    <t xml:space="preserve">    中心城市综合管理考核经费</t>
  </si>
  <si>
    <t>农林水支出</t>
  </si>
  <si>
    <t xml:space="preserve">    创业担保贷款贴息专项资金</t>
  </si>
  <si>
    <t xml:space="preserve">    革命老区建设促进会项目补助经费</t>
  </si>
  <si>
    <t xml:space="preserve">    国家级、省级自然保护区管理专项资金</t>
  </si>
  <si>
    <t xml:space="preserve">    建档立卡贫困人口家庭医生签约对下补助经费</t>
  </si>
  <si>
    <t xml:space="preserve">    农村金融机构定向费用补贴专项资金</t>
  </si>
  <si>
    <t xml:space="preserve">    农业保险保险费补贴专项资金</t>
  </si>
  <si>
    <t xml:space="preserve">    农业产业化发展（下级）专项经费</t>
  </si>
  <si>
    <t xml:space="preserve">    普高建档立卡贫困生生活对下补助资金</t>
  </si>
  <si>
    <t xml:space="preserve">    普通高中国家助学金对下补助资金</t>
  </si>
  <si>
    <t xml:space="preserve">    普通高中建档立卡困难学生对下补助资金</t>
  </si>
  <si>
    <t xml:space="preserve">    曲靖市人民政府应急民兵机动大队补助经费</t>
  </si>
  <si>
    <t xml:space="preserve">    森林防火三三制配套对下补助经费</t>
  </si>
  <si>
    <t xml:space="preserve">    脱贫攻坚专项扶贫补助经费</t>
  </si>
  <si>
    <t xml:space="preserve">    学前教育家庭经济困难学生对下补助资金</t>
  </si>
  <si>
    <t xml:space="preserve">    中等职业教育学校免学费下级补助资金</t>
  </si>
  <si>
    <t xml:space="preserve">    中等职业学校国家助学金对下补助资金</t>
  </si>
  <si>
    <t>交通运输支出</t>
  </si>
  <si>
    <t>资源勘探工业信息等支出</t>
  </si>
  <si>
    <t xml:space="preserve">    曲靖市节能降耗专项资金</t>
  </si>
  <si>
    <t>商业服务业等支出</t>
  </si>
  <si>
    <t>自然资源海洋气象等支出</t>
  </si>
  <si>
    <t>住房保障支出</t>
  </si>
  <si>
    <t>粮油物资储备支出</t>
  </si>
  <si>
    <t>灾害防治及应急管理支出</t>
  </si>
  <si>
    <t xml:space="preserve">    群测群防经费</t>
  </si>
  <si>
    <t>金融支出</t>
  </si>
  <si>
    <t>对下专项转移支付合计</t>
  </si>
  <si>
    <r>
      <rPr>
        <sz val="20"/>
        <color rgb="FF000000"/>
        <rFont val="方正小标宋简体"/>
        <charset val="134"/>
      </rPr>
      <t>1-7  2020年</t>
    </r>
    <r>
      <rPr>
        <sz val="20"/>
        <rFont val="方正小标宋简体"/>
        <charset val="134"/>
      </rPr>
      <t>曲靖市分地区税收返还和转移支付预算表</t>
    </r>
    <r>
      <rPr>
        <sz val="20"/>
        <color rgb="FF000000"/>
        <rFont val="方正小标宋简体"/>
        <charset val="134"/>
      </rPr>
      <t>（分地区）</t>
    </r>
  </si>
  <si>
    <t>地区</t>
  </si>
  <si>
    <t>合计</t>
  </si>
  <si>
    <t>税收返还收入</t>
  </si>
  <si>
    <t xml:space="preserve"> 一般性转移支付</t>
  </si>
  <si>
    <t>专项转移支付</t>
  </si>
  <si>
    <t>一、已分小计</t>
  </si>
  <si>
    <t>麒麟区</t>
  </si>
  <si>
    <t xml:space="preserve"> </t>
  </si>
  <si>
    <t>沾益区</t>
  </si>
  <si>
    <t>马龙区</t>
  </si>
  <si>
    <t>宣威市</t>
  </si>
  <si>
    <t>富源县</t>
  </si>
  <si>
    <t>罗平县</t>
  </si>
  <si>
    <t>师宗县</t>
  </si>
  <si>
    <t>陆良县</t>
  </si>
  <si>
    <t>会泽县</t>
  </si>
  <si>
    <t>经开区</t>
  </si>
  <si>
    <t>二、待分配数</t>
  </si>
  <si>
    <t>三、预算合计</t>
  </si>
  <si>
    <t>1-8  2020年曲靖市市本级“三公”经费预算财政拨款情况统计表</t>
  </si>
  <si>
    <t>2019年预算数</t>
  </si>
  <si>
    <t>比上年增、减情况</t>
  </si>
  <si>
    <t>增、减金额</t>
  </si>
  <si>
    <t>增、减幅度</t>
  </si>
  <si>
    <t>1.因公出国（境）费</t>
  </si>
  <si>
    <t>2.公务接待费</t>
  </si>
  <si>
    <t>3.公务用车购置及运行费</t>
  </si>
  <si>
    <t>其中：（1）公务用车购置费</t>
  </si>
  <si>
    <t xml:space="preserve">      （2）公务用车运行费</t>
  </si>
  <si>
    <t xml:space="preserve">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曲靖市市本级切实落实中央八项规定精神以及省、市有关压缩一般性支出的工作总要求，从严从紧编制部门预算，大力压减一般性支出，削减低效无效支出，按照“只减不增”的原则安排“三公”经费预算，曲靖市市本级2020年“三公”经费一般公共预算财政拨款“三公”经费预算合计4919万元，较上年减少261万元，下降5.04%，其中：因公出国（境）费：曲靖市市本级2020年因公出国（境）费预算为163万元，较上年减少17万元，下降9.44%；公务接待费:曲靖市市本级2020年公务接待费预算为2228万元，较上年减少172万元，下降7.17%；公务用车购置及运行维护费:曲靖市市本级2020年公务用车购置及运行维护费为2528万元，较上年减少72万元，下降2.77%。其中：公务用车购置费0万元，与上年相比无变化；公务用车运行维护费2528万元，较上年减少72万元，下降2.77%。
</t>
  </si>
  <si>
    <t>2-1  2020年曲靖市政府性基金预算收入情况表</t>
  </si>
  <si>
    <t>一、地方农网还贷资金收入</t>
  </si>
  <si>
    <t>二、国家电影事业发展专项资金收入</t>
  </si>
  <si>
    <t>三、国有土地收益基金收入</t>
  </si>
  <si>
    <t>四、农业土地开发资金收入</t>
  </si>
  <si>
    <t>五、国有土地使用权出让收入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</si>
  <si>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</si>
  <si>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</si>
  <si>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</si>
  <si>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</si>
  <si>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</si>
  <si>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六、大中型水库库区基金收入</t>
  </si>
  <si>
    <t>七、彩票公益金收入</t>
  </si>
  <si>
    <t xml:space="preserve">   福利彩票公益金收入</t>
  </si>
  <si>
    <t xml:space="preserve">   体育彩票公益金收入</t>
  </si>
  <si>
    <t>八、城市基础设施配套费收入</t>
  </si>
  <si>
    <t>九、小型水库移民扶助基金收入</t>
  </si>
  <si>
    <t>十、国家重大水利工程建设基金收入</t>
  </si>
  <si>
    <t>十一、车辆通行费</t>
  </si>
  <si>
    <t>十二、污水处理费收入</t>
  </si>
  <si>
    <t>十三、彩票发行机构和彩票销售机构的业务费用</t>
  </si>
  <si>
    <t>十四、其他政府性基金收入</t>
  </si>
  <si>
    <t>十五、专项债券对应项目专项收入</t>
  </si>
  <si>
    <t>全市政府性基金预算收入</t>
  </si>
  <si>
    <t xml:space="preserve">    政府性基金转移收入</t>
  </si>
  <si>
    <t xml:space="preserve">        政府性基金补助收入</t>
  </si>
  <si>
    <t xml:space="preserve">        政府性基金上解收入</t>
  </si>
  <si>
    <t>2-2  2020年曲靖市政府性基金预算支出情况表</t>
  </si>
  <si>
    <t>一、文化旅游体育与传媒支出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</si>
  <si>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</si>
  <si>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</si>
  <si>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</si>
  <si>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</si>
  <si>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</si>
  <si>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</si>
  <si>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</si>
  <si>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</si>
  <si>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</si>
  <si>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</si>
  <si>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地方旅游开发项目补助</t>
  </si>
  <si>
    <t>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</si>
  <si>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</si>
  <si>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</si>
  <si>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</si>
  <si>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</si>
  <si>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</si>
  <si>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</si>
  <si>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</si>
  <si>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</si>
  <si>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</si>
  <si>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</si>
  <si>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</si>
  <si>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</si>
  <si>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三、节能环保支出</t>
  </si>
  <si>
    <t xml:space="preserve">   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</si>
  <si>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</si>
  <si>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</si>
  <si>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</si>
  <si>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</si>
  <si>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</si>
  <si>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</si>
  <si>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国有土地使用权出让收入及对应专项债务收入安排的支出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</si>
  <si>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</si>
  <si>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</si>
  <si>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</si>
  <si>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</si>
  <si>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</si>
  <si>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</si>
  <si>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</si>
  <si>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</si>
  <si>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</si>
  <si>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</si>
  <si>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</si>
  <si>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 xml:space="preserve">   国有土地收益基金及对应专项债务收入安排的支出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</si>
  <si>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</si>
  <si>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</si>
  <si>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</si>
  <si>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</si>
  <si>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</si>
  <si>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</si>
  <si>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</si>
  <si>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</si>
  <si>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</si>
  <si>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</si>
  <si>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</si>
  <si>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</si>
  <si>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</si>
  <si>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</si>
  <si>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</si>
  <si>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</si>
  <si>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</si>
  <si>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</si>
  <si>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</si>
  <si>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</si>
  <si>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</si>
  <si>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</si>
  <si>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</si>
  <si>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</si>
  <si>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</si>
  <si>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</si>
  <si>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</si>
  <si>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</si>
  <si>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</si>
  <si>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</si>
  <si>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</si>
  <si>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三峡工程后续工作</t>
  </si>
  <si>
    <t xml:space="preserve">     地方重大水利工程建设</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</si>
  <si>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</si>
  <si>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</si>
  <si>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</si>
  <si>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</si>
  <si>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其他重大水利工程建设基金对应专项债务收入支出</t>
  </si>
  <si>
    <t>六、交通运输支出</t>
  </si>
  <si>
    <t xml:space="preserve">   海南省高等级公路车辆通行附加费安排的支出</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</si>
  <si>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</si>
  <si>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</si>
  <si>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</si>
  <si>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</si>
  <si>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</si>
  <si>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</si>
  <si>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</si>
  <si>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</si>
  <si>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</si>
  <si>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</si>
  <si>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</si>
  <si>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</si>
  <si>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</si>
  <si>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</si>
  <si>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</si>
  <si>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</si>
  <si>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</si>
  <si>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</si>
  <si>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</si>
  <si>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</si>
  <si>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</si>
  <si>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</si>
  <si>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</si>
  <si>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</si>
  <si>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</si>
  <si>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</si>
  <si>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</si>
  <si>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</si>
  <si>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</si>
  <si>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</si>
  <si>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</si>
  <si>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</si>
  <si>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</si>
  <si>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</si>
  <si>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</si>
  <si>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</si>
  <si>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</si>
  <si>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</si>
  <si>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</si>
  <si>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</si>
  <si>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</si>
  <si>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七、资源勘探信息等支出</t>
  </si>
  <si>
    <t xml:space="preserve">   农网还贷资金支出</t>
  </si>
  <si>
    <t xml:space="preserve">     地方农网还贷资金支出</t>
  </si>
  <si>
    <t xml:space="preserve">     其他农网还贷资金支出</t>
  </si>
  <si>
    <t>八、其他支出</t>
  </si>
  <si>
    <t xml:space="preserve">   其他政府性基金安排的支出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</si>
  <si>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</si>
  <si>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</si>
  <si>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</si>
  <si>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</si>
  <si>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</si>
  <si>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</si>
  <si>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</si>
  <si>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</si>
  <si>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</si>
  <si>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</si>
  <si>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</si>
  <si>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</si>
  <si>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</si>
  <si>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</si>
  <si>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</si>
  <si>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</si>
  <si>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</si>
  <si>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</si>
  <si>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</si>
  <si>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</si>
  <si>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</si>
  <si>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九、债务付息支出</t>
  </si>
  <si>
    <t xml:space="preserve">   地方政府专项债务付息支出</t>
  </si>
  <si>
    <t xml:space="preserve">     海南省高等级公路车辆通行附加费债务付息费用支出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</si>
  <si>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</si>
  <si>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</si>
  <si>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</si>
  <si>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</si>
  <si>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</si>
  <si>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</si>
  <si>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</si>
  <si>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</si>
  <si>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</si>
  <si>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</si>
  <si>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</si>
  <si>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</si>
  <si>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</si>
  <si>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</si>
  <si>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</si>
  <si>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十、债务发行费用支出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</si>
  <si>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</si>
  <si>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</si>
  <si>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</si>
  <si>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</si>
  <si>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</si>
  <si>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</si>
  <si>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</si>
  <si>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</si>
  <si>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</si>
  <si>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</si>
  <si>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</si>
  <si>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</si>
  <si>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</si>
  <si>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</si>
  <si>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</si>
  <si>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</si>
  <si>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</si>
  <si>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全市政府性基金支出</t>
  </si>
  <si>
    <t xml:space="preserve">    政府性基金转移支付</t>
  </si>
  <si>
    <t xml:space="preserve">        政府性基金补助支出</t>
  </si>
  <si>
    <t xml:space="preserve">        政府性基金上解支出</t>
  </si>
  <si>
    <t>2-3  2020年曲靖市市本级政府性基金预算收入情况表</t>
  </si>
  <si>
    <t>市本级政府性基金预算收入</t>
  </si>
  <si>
    <t>2-4  2020年曲靖市市本级政府性基金预算支出情况表</t>
  </si>
  <si>
    <t>市本级政府性基金支出</t>
  </si>
  <si>
    <t>2-5  2020年曲靖市市本级政府性基金支出表（州、市对下转移支付）</t>
  </si>
  <si>
    <t>八、商业服务业等支出</t>
  </si>
  <si>
    <t>九、其他支出</t>
  </si>
  <si>
    <t>十、债务付息支出</t>
  </si>
  <si>
    <t>十一、债务发行费用支出</t>
  </si>
  <si>
    <t>合  计</t>
  </si>
  <si>
    <t>3-1  2020年曲靖市国有资本经营收入预算情况表</t>
  </si>
  <si>
    <r>
      <rPr>
        <sz val="14"/>
        <rFont val="MS Serif"/>
        <charset val="134"/>
      </rPr>
      <t xml:space="preserve">    </t>
    </r>
    <r>
      <rPr>
        <sz val="14"/>
        <color indexed="8"/>
        <rFont val="宋体"/>
        <charset val="134"/>
      </rPr>
      <t>单位：万元</t>
    </r>
  </si>
  <si>
    <t>项        目</t>
  </si>
  <si>
    <t>利润收入</t>
  </si>
  <si>
    <t xml:space="preserve">   烟草企业利润收入</t>
  </si>
  <si>
    <t xml:space="preserve">   石油石化企业利润收入</t>
  </si>
  <si>
    <t xml:space="preserve">   电力企业利润收入</t>
  </si>
  <si>
    <t xml:space="preserve">   电信企业利润收入</t>
  </si>
  <si>
    <t xml:space="preserve">   煤炭企业利润收入</t>
  </si>
  <si>
    <t xml:space="preserve">   有色冶金采掘企业利润收入</t>
  </si>
  <si>
    <t xml:space="preserve">   钢铁企业利润收入</t>
  </si>
  <si>
    <t xml:space="preserve">   化工企业利润收入</t>
  </si>
  <si>
    <t xml:space="preserve">   运输企业利润收入</t>
  </si>
  <si>
    <t xml:space="preserve">   电子企业利润收入</t>
  </si>
  <si>
    <t xml:space="preserve">   机械企业利润收入</t>
  </si>
  <si>
    <t xml:space="preserve">   投资服务企业利润收入</t>
  </si>
  <si>
    <t xml:space="preserve">   纺织轻工企业利润收入</t>
  </si>
  <si>
    <t xml:space="preserve">   贸易企业利润收入</t>
  </si>
  <si>
    <t xml:space="preserve">   建筑施工企业利润收入</t>
  </si>
  <si>
    <t xml:space="preserve">   房地产企业利润收入</t>
  </si>
  <si>
    <t xml:space="preserve">   建材企业利润收入</t>
  </si>
  <si>
    <t xml:space="preserve">   境外企业利润收入</t>
  </si>
  <si>
    <t xml:space="preserve">   对外合作企业利润收入</t>
  </si>
  <si>
    <t xml:space="preserve">   医药企业利润收入</t>
  </si>
  <si>
    <t xml:space="preserve">   农林牧渔企业利润收入</t>
  </si>
  <si>
    <t xml:space="preserve">   邮政企业利润收入</t>
  </si>
  <si>
    <t xml:space="preserve">   军工企业利润收入</t>
  </si>
  <si>
    <t xml:space="preserve">   转制科研院所利润收入</t>
  </si>
  <si>
    <t xml:space="preserve">   地质勘查企业利润收入</t>
  </si>
  <si>
    <t xml:space="preserve">   卫生体育福利企业利润收入</t>
  </si>
  <si>
    <t xml:space="preserve">   教育文化广播企业利润收入</t>
  </si>
  <si>
    <t xml:space="preserve">   科学研究企业利润收入</t>
  </si>
  <si>
    <t xml:space="preserve">   机关社团所属企业利润收入</t>
  </si>
  <si>
    <t xml:space="preserve">   金融企业利润收入</t>
  </si>
  <si>
    <t xml:space="preserve">   其他国有资本经营预算企业利润收入</t>
  </si>
  <si>
    <t>股利、股息收入</t>
  </si>
  <si>
    <t xml:space="preserve">   国有控股公司股利、股息收入</t>
  </si>
  <si>
    <t xml:space="preserve">   国有参股公司股利、股息收入</t>
  </si>
  <si>
    <t xml:space="preserve">   金融企业股利、股息收入</t>
  </si>
  <si>
    <t xml:space="preserve">   其他国有资本经营预算企业股利、股息收入</t>
  </si>
  <si>
    <t>产权转让收入</t>
  </si>
  <si>
    <t xml:space="preserve">   国有股减持收入</t>
  </si>
  <si>
    <t xml:space="preserve">   国有股权、股份转让收入</t>
  </si>
  <si>
    <t xml:space="preserve">   国有独资企业产权转让收入</t>
  </si>
  <si>
    <t xml:space="preserve">   金融企业产权转让收入</t>
  </si>
  <si>
    <t xml:space="preserve">   其他国有资本经营预算企业产权转让收入</t>
  </si>
  <si>
    <t>清算收入</t>
  </si>
  <si>
    <t xml:space="preserve">   国有股权、股份清算收入</t>
  </si>
  <si>
    <t xml:space="preserve">   国有独资企业清算收入</t>
  </si>
  <si>
    <t xml:space="preserve">   其他国有资本经营预算企业清算收入</t>
  </si>
  <si>
    <t>其他国有资本经营预算收入</t>
  </si>
  <si>
    <t>全市国有资本经营收入</t>
  </si>
  <si>
    <t xml:space="preserve">    国有资本经营预算转移支付收入</t>
  </si>
  <si>
    <t xml:space="preserve">    国有资本经营预算上解收入</t>
  </si>
  <si>
    <t xml:space="preserve">     上年结余</t>
  </si>
  <si>
    <t>3-2  2020年曲靖市国有资本经营支出预算情况表</t>
  </si>
  <si>
    <t xml:space="preserve">   补充全国社会保障资金</t>
  </si>
  <si>
    <t xml:space="preserve">      国有资本经营预算补充社会保险基金支出</t>
  </si>
  <si>
    <t>国有资本经营预算支出</t>
  </si>
  <si>
    <t xml:space="preserve">   解决历史遗留问题及改革成本支出</t>
  </si>
  <si>
    <t xml:space="preserve">      厂办大集体改革支出</t>
  </si>
  <si>
    <t xml:space="preserve">      “三供一业”移交补助支出</t>
  </si>
  <si>
    <t xml:space="preserve">      国有企业办职教幼教补助支出</t>
  </si>
  <si>
    <t xml:space="preserve">      国有企业办公共服务机构移交补助支出</t>
  </si>
  <si>
    <t xml:space="preserve">      国有企业退休人员社会化管理补助支出</t>
  </si>
  <si>
    <t xml:space="preserve">      国有企业棚户区改造支出</t>
  </si>
  <si>
    <t xml:space="preserve">      国有企业改革成本支出</t>
  </si>
  <si>
    <t xml:space="preserve">      离休干部医药费补助支出</t>
  </si>
  <si>
    <t xml:space="preserve">      其他解决历史遗留问题及改革成本支出</t>
  </si>
  <si>
    <t xml:space="preserve">   国有企业资本金注入</t>
  </si>
  <si>
    <t xml:space="preserve">      国有经济结构调整支出</t>
  </si>
  <si>
    <t xml:space="preserve">      公益性设施投资支出</t>
  </si>
  <si>
    <t xml:space="preserve">      前瞻性战略性产业发展支出</t>
  </si>
  <si>
    <t xml:space="preserve">      生态环境保护支出</t>
  </si>
  <si>
    <t xml:space="preserve">      支持科技进步支出</t>
  </si>
  <si>
    <t xml:space="preserve">      保障国家经济安全支出</t>
  </si>
  <si>
    <t xml:space="preserve">      对外投资合作支出</t>
  </si>
  <si>
    <t xml:space="preserve">      其他国有企业资本金注入</t>
  </si>
  <si>
    <t xml:space="preserve">   国有企业政策性补贴</t>
  </si>
  <si>
    <t xml:space="preserve">      国有企业政策性补贴</t>
  </si>
  <si>
    <t xml:space="preserve">   金融国有资本经营预算支出</t>
  </si>
  <si>
    <t xml:space="preserve">      资本性支出</t>
  </si>
  <si>
    <t xml:space="preserve">      改革性支出</t>
  </si>
  <si>
    <t xml:space="preserve">      其他金融国有资本经营预算支出</t>
  </si>
  <si>
    <t xml:space="preserve">   其他国有资本经营预算支出</t>
  </si>
  <si>
    <t xml:space="preserve">      其他国有资本经营预算支出</t>
  </si>
  <si>
    <t>全市国有资本经营支出</t>
  </si>
  <si>
    <t xml:space="preserve">   国有资本经营预算转移支付</t>
  </si>
  <si>
    <t xml:space="preserve">      国有资本经营预算转移支付支出</t>
  </si>
  <si>
    <t xml:space="preserve">      国有资本经营预算上解支出</t>
  </si>
  <si>
    <t xml:space="preserve">   调出资金</t>
  </si>
  <si>
    <t xml:space="preserve">   年末结余</t>
  </si>
  <si>
    <t>3-3  2020年曲靖市市本级国有资本经营收入预算情况表</t>
  </si>
  <si>
    <t>市本级国有资本经营收入</t>
  </si>
  <si>
    <t xml:space="preserve">    上年结余</t>
  </si>
  <si>
    <t>3-4  2020年曲靖市市本级国有资本经营支出预算情况表</t>
  </si>
  <si>
    <t>项   目</t>
  </si>
  <si>
    <t>市本级国有资本经营支出</t>
  </si>
  <si>
    <t>3-5  2020年曲靖市国有资本经营预算转移支付表（分地区）</t>
  </si>
  <si>
    <t>地  区</t>
  </si>
  <si>
    <t>预算数</t>
  </si>
  <si>
    <t>3-6  2020年曲靖市市本级国有资本经营预算转移支付表（分项目）</t>
  </si>
  <si>
    <t>项目名称</t>
  </si>
  <si>
    <t>4-1  2020年曲靖市社会保险基金收入预算情况表</t>
  </si>
  <si>
    <t>项     目</t>
  </si>
  <si>
    <t>2019年预计执行数</t>
  </si>
  <si>
    <t>预算数比上年预计执行数增长%</t>
  </si>
  <si>
    <t>一、企业职工基本养老保险基金收入</t>
  </si>
  <si>
    <t xml:space="preserve">    其中：保险费收入</t>
  </si>
  <si>
    <t xml:space="preserve">          利息收入</t>
  </si>
  <si>
    <t xml:space="preserve">          财政补贴收入</t>
  </si>
  <si>
    <t>二、机关事业单位基本养老保险基金收入</t>
  </si>
  <si>
    <t>三、失业保险基金收入</t>
  </si>
  <si>
    <t>四、城镇职工基本医疗保险基金收入</t>
  </si>
  <si>
    <t>五、工伤保险基金收入</t>
  </si>
  <si>
    <t>六、城乡居民基本养老保险基金收入</t>
  </si>
  <si>
    <t xml:space="preserve">    其中：个人缴费收入</t>
  </si>
  <si>
    <t>七、城乡居民基本医疗保险基金收入</t>
  </si>
  <si>
    <t>八、生育保险基金收入</t>
  </si>
  <si>
    <t>收入小计</t>
  </si>
  <si>
    <t xml:space="preserve">  其中：保险费收入</t>
  </si>
  <si>
    <t xml:space="preserve">        利息收入</t>
  </si>
  <si>
    <t xml:space="preserve">        财政补贴收入</t>
  </si>
  <si>
    <t>上级补助收入</t>
  </si>
  <si>
    <t>下级上解收入</t>
  </si>
  <si>
    <t>上年结余收入</t>
  </si>
  <si>
    <t>收入合计</t>
  </si>
  <si>
    <r>
      <rPr>
        <sz val="12"/>
        <rFont val="宋体"/>
        <charset val="134"/>
      </rPr>
      <t>说明：根据曲医保〔2019〕53号文要求，</t>
    </r>
    <r>
      <rPr>
        <sz val="12"/>
        <rFont val="宋体"/>
        <charset val="134"/>
      </rPr>
      <t>生育保险于2</t>
    </r>
    <r>
      <rPr>
        <sz val="12"/>
        <rFont val="宋体"/>
        <charset val="134"/>
      </rPr>
      <t>019年并入职工医疗保险，故2020年相关数据并入职工医疗保险中填报。</t>
    </r>
  </si>
  <si>
    <t>4-2  2020年曲靖市社会保险基金支出预算情况表</t>
  </si>
  <si>
    <r>
      <rPr>
        <sz val="14"/>
        <rFont val="宋体"/>
        <charset val="134"/>
      </rPr>
      <t xml:space="preserve">    </t>
    </r>
    <r>
      <rPr>
        <sz val="14"/>
        <color indexed="8"/>
        <rFont val="宋体"/>
        <charset val="134"/>
      </rPr>
      <t>单位：万元</t>
    </r>
  </si>
  <si>
    <t>一、企业职工基本养老保险基金支出</t>
  </si>
  <si>
    <t xml:space="preserve">    其中：待遇支出</t>
  </si>
  <si>
    <t>二、机关事业单位基本养老保险基金支出</t>
  </si>
  <si>
    <t>三、失业保险基金支出</t>
  </si>
  <si>
    <t>四、城镇职工基本医疗保险基金支出</t>
  </si>
  <si>
    <t>五、工伤保险基金支出</t>
  </si>
  <si>
    <t>六、城乡居民基本养老保险基金支出</t>
  </si>
  <si>
    <t>七、城乡居民基本医疗保险基金支出</t>
  </si>
  <si>
    <t>八、生育保险基金支出</t>
  </si>
  <si>
    <t>　</t>
  </si>
  <si>
    <t>支出小计</t>
  </si>
  <si>
    <t xml:space="preserve">    其中：社会保险待遇支出</t>
  </si>
  <si>
    <t xml:space="preserve">补助下级支出
  </t>
  </si>
  <si>
    <t>上解上级支出</t>
  </si>
  <si>
    <t>年终结余</t>
  </si>
  <si>
    <t>支出合计</t>
  </si>
  <si>
    <t>说明：根据曲医保〔2019〕53号文要求，生育保险于2019年并入职工医疗保险，故2020年相关数据并入职工医疗保险中填报。</t>
  </si>
  <si>
    <t>4-3  2020年曲靖市市本级社会保险基金收入预算情况表</t>
  </si>
  <si>
    <t>4-4  2020年曲靖市市本级社会保险基金支出预算情况表</t>
  </si>
  <si>
    <t>补助下级支出</t>
  </si>
  <si>
    <t>5-1  曲靖市2019年地方政府债务限额及余额预算情况表</t>
  </si>
  <si>
    <t>单位：亿元</t>
  </si>
  <si>
    <t>地   区</t>
  </si>
  <si>
    <t>2019年债务限额</t>
  </si>
  <si>
    <t>2019年债务余额预计执行数</t>
  </si>
  <si>
    <t>一般债务</t>
  </si>
  <si>
    <t>专项债务</t>
  </si>
  <si>
    <t>公  式</t>
  </si>
  <si>
    <t>A=B+C</t>
  </si>
  <si>
    <t>B</t>
  </si>
  <si>
    <t>C</t>
  </si>
  <si>
    <t>D=E+F</t>
  </si>
  <si>
    <t>E</t>
  </si>
  <si>
    <t>F</t>
  </si>
  <si>
    <t xml:space="preserve">  曲靖市</t>
  </si>
  <si>
    <t xml:space="preserve">    曲靖市本级</t>
  </si>
  <si>
    <t xml:space="preserve">    麒麟区</t>
  </si>
  <si>
    <t xml:space="preserve">    马龙县</t>
  </si>
  <si>
    <t xml:space="preserve">    陆良县</t>
  </si>
  <si>
    <t xml:space="preserve">    师宗县</t>
  </si>
  <si>
    <t xml:space="preserve">    罗平县</t>
  </si>
  <si>
    <t xml:space="preserve">    富源县</t>
  </si>
  <si>
    <t xml:space="preserve">    会泽县</t>
  </si>
  <si>
    <t xml:space="preserve">    沾益区</t>
  </si>
  <si>
    <t xml:space="preserve">    宣威市</t>
  </si>
  <si>
    <t>注：1.本表反映上一年度本地区、本级及分地区地方政府债务限额及余额预计执行数。</t>
  </si>
  <si>
    <t xml:space="preserve">    2.本表由县级以上地方各级财政部门在本级人民代表大会批准预算后二十日内公开。</t>
  </si>
  <si>
    <r>
      <rPr>
        <sz val="20"/>
        <rFont val="方正小标宋简体"/>
        <charset val="134"/>
      </rPr>
      <t xml:space="preserve">5-2  </t>
    </r>
    <r>
      <rPr>
        <sz val="20"/>
        <rFont val="方正小标宋简体"/>
        <charset val="134"/>
      </rPr>
      <t xml:space="preserve"> 曲靖市20</t>
    </r>
    <r>
      <rPr>
        <sz val="20"/>
        <rFont val="方正小标宋简体"/>
        <charset val="134"/>
      </rPr>
      <t>19年地方政府一般债务余额情况表</t>
    </r>
  </si>
  <si>
    <t>项    目</t>
  </si>
  <si>
    <t>执行数</t>
  </si>
  <si>
    <t>一、2018年末地方政府一般债务余额实际数</t>
  </si>
  <si>
    <t>二、2019年末地方政府一般债务余额限额</t>
  </si>
  <si>
    <t>三、2019年地方政府一般债务发行额</t>
  </si>
  <si>
    <t xml:space="preserve">    中央转贷地方的国际金融组织和外国政府贷款</t>
  </si>
  <si>
    <t xml:space="preserve">  </t>
  </si>
  <si>
    <t xml:space="preserve">    2019年地方政府一般债券发行额</t>
  </si>
  <si>
    <t>四、2019年地方政府一般债务还本额</t>
  </si>
  <si>
    <t>五、2019年末地方政府一般债务余额预计执行数</t>
  </si>
  <si>
    <t>六、2020年地方财政赤字</t>
  </si>
  <si>
    <t>七、2020年地方政府一般债务余额限额</t>
  </si>
  <si>
    <t>注：1.本表反映本地区上两年度一般债务余额，上一年度一般债务限额、发行额、还本支出及余额，本年度财政赤字及一般债务限额。  
    2.本表由县级以上地方各级财政部门在本级人民代表大会批准预算后二十日内公开。</t>
  </si>
  <si>
    <t>5-3  曲靖市市本级2019年地方政府一般债务余额情况表</t>
  </si>
  <si>
    <t>5-4  曲靖市2019年地方政府专项债务余额情况表</t>
  </si>
  <si>
    <t>一、2018年末地方政府专项债务余额实际数</t>
  </si>
  <si>
    <t>二、2019年末地方政府专项债务余额限额</t>
  </si>
  <si>
    <t>三、2019年地方政府专项债务发行额</t>
  </si>
  <si>
    <t>四、2019年地方政府专项债务还本额</t>
  </si>
  <si>
    <t>五、2019年末地方政府专项债务余额预计执行数</t>
  </si>
  <si>
    <t>六、2020年地方政府专项债务新增限额</t>
  </si>
  <si>
    <t>七、2020年末地方政府专项债务余额限额</t>
  </si>
  <si>
    <t>注：1.本表反映本地区上两年度专项债务余额，上一年度专项债务限额、发行额、还本额及余额，本年度专项债务新增限额及限额。
    2.本表由县级以上地方各级财政部门在本级人民代表大会批准预算后二十日内公开。</t>
  </si>
  <si>
    <t>5-5  曲靖市市本级2019年地方政府专项债务余额情况表</t>
  </si>
  <si>
    <t>5-6  曲靖市地方政府债券发行及还本
付息情况表</t>
  </si>
  <si>
    <t>公式</t>
  </si>
  <si>
    <t>本地区</t>
  </si>
  <si>
    <t>本级</t>
  </si>
  <si>
    <t>一、2019年发行预计执行数</t>
  </si>
  <si>
    <t>A=B+D</t>
  </si>
  <si>
    <t>（一）一般债券</t>
  </si>
  <si>
    <t xml:space="preserve">   其中：再融资债券</t>
  </si>
  <si>
    <t>（二）专项债券</t>
  </si>
  <si>
    <t>D</t>
  </si>
  <si>
    <t>二、2019年还本预计执行数</t>
  </si>
  <si>
    <t>F=G+H</t>
  </si>
  <si>
    <t>G</t>
  </si>
  <si>
    <t>H</t>
  </si>
  <si>
    <t>三、2019年付息预计执行数</t>
  </si>
  <si>
    <t>I=J+K</t>
  </si>
  <si>
    <t>J</t>
  </si>
  <si>
    <t>K</t>
  </si>
  <si>
    <t>四、2020年还本预算数</t>
  </si>
  <si>
    <t>L=M+O</t>
  </si>
  <si>
    <t>M</t>
  </si>
  <si>
    <t xml:space="preserve">   其中：再融资</t>
  </si>
  <si>
    <t xml:space="preserve">      财政预算安排 </t>
  </si>
  <si>
    <t>N</t>
  </si>
  <si>
    <t>O</t>
  </si>
  <si>
    <t xml:space="preserve">      财政预算安排</t>
  </si>
  <si>
    <t>P</t>
  </si>
  <si>
    <t>五、2020年付息预算数</t>
  </si>
  <si>
    <t>Q=R+S</t>
  </si>
  <si>
    <t>R</t>
  </si>
  <si>
    <t>S</t>
  </si>
  <si>
    <t>注：1.本表反映本地区上一年度地方政府债券（含再融资债券）发行及还本付息支出预计执行数、本年度地方政府债券还本付息支出预算数等。
    2.本表由县级以上地方各级财政部门在本级人民代表大会批准预算后二十日内公开。</t>
  </si>
  <si>
    <t>5-7  2020年本级政府专项债务限额和余额情况表</t>
  </si>
  <si>
    <t>下级</t>
  </si>
  <si>
    <t>一、2019年地方政府债务限额</t>
  </si>
  <si>
    <t>其中： 一般债务限额</t>
  </si>
  <si>
    <t xml:space="preserve">       专项债务限额</t>
  </si>
  <si>
    <t>二、提前下达的2020年新增地方政府债务限额</t>
  </si>
  <si>
    <t>注：本表反映本地区及本级年初预算中列示提前下达的新增地方政府债务限额情况，由县级以上地方各级财政部门在本级人民代表大会批准预算后二十日内公开。</t>
  </si>
  <si>
    <r>
      <rPr>
        <sz val="20"/>
        <rFont val="方正小标宋简体"/>
        <charset val="134"/>
      </rPr>
      <t>5-8  曲靖市</t>
    </r>
    <r>
      <rPr>
        <sz val="20"/>
        <rFont val="方正小标宋简体"/>
        <charset val="134"/>
      </rPr>
      <t>2020年</t>
    </r>
    <r>
      <rPr>
        <sz val="20"/>
        <rFont val="方正小标宋简体"/>
        <charset val="134"/>
      </rPr>
      <t>年初新增地方政府债券资金安排表</t>
    </r>
  </si>
  <si>
    <t>序号</t>
  </si>
  <si>
    <t>项目类型</t>
  </si>
  <si>
    <t>项目主管部门</t>
  </si>
  <si>
    <t>债券性质</t>
  </si>
  <si>
    <t>债券规模</t>
  </si>
  <si>
    <t>曲靖市麒麟区第二人民医院</t>
  </si>
  <si>
    <t>公立医院</t>
  </si>
  <si>
    <t>曲靖市麒麟区卫生健康局</t>
  </si>
  <si>
    <t>其他自平衡专项债券</t>
  </si>
  <si>
    <t>麒麟区龙潭河水库工程</t>
  </si>
  <si>
    <t>水利建设</t>
  </si>
  <si>
    <t>麒麟区龙潭河水库工程建设管理局</t>
  </si>
  <si>
    <t>马龙区供水管网改造工程</t>
  </si>
  <si>
    <t>供水</t>
  </si>
  <si>
    <t>曲靖市马龙区住房和城乡建设局</t>
  </si>
  <si>
    <t>陆良县新建莲花田水厂供水工程</t>
  </si>
  <si>
    <t>陆良县住房和城乡建设局</t>
  </si>
  <si>
    <t>陆良县蒙牛特色牧场产业示范园项目</t>
  </si>
  <si>
    <t>现代农业</t>
  </si>
  <si>
    <t>陆良县城市建设投资集团有限公司</t>
  </si>
  <si>
    <t>师宗县城第一自来水扩建及配套管网工程—供水主管新建和扩建工程</t>
  </si>
  <si>
    <t>师宗县城市建设投资开发有限责任公司</t>
  </si>
  <si>
    <t>师宗县养老服务中心建设项目</t>
  </si>
  <si>
    <t>社会保障</t>
  </si>
  <si>
    <t>师宗县中医医院迁建项目</t>
  </si>
  <si>
    <t>师宗县卫生健康局</t>
  </si>
  <si>
    <t>罗平县城第二自来水厂改扩建工程</t>
  </si>
  <si>
    <t>罗平县金信供排水有限责任公司</t>
  </si>
  <si>
    <t>云南省曲靖市会泽县乐业镇综合物流园区建设项目</t>
  </si>
  <si>
    <t>会泽县泽鑫投资开发有限责任公司乐业镇分公司</t>
  </si>
  <si>
    <t>会泽县城区幼儿园建设项目</t>
  </si>
  <si>
    <t>教育</t>
  </si>
  <si>
    <t>会泽县教育体育局</t>
  </si>
  <si>
    <t>会泽县城净水处理厂及配套管网建设项目</t>
  </si>
  <si>
    <t>会泽县住房和城乡建设局</t>
  </si>
  <si>
    <t>会泽县第二人民医院建设项目</t>
  </si>
  <si>
    <t>会泽县者海人民医院</t>
  </si>
  <si>
    <t>曲靖市沾益区城镇供水基础设施项目</t>
  </si>
  <si>
    <t>曲靖市沾益区水土资源管理开发公司</t>
  </si>
  <si>
    <t>曲靖市沾益区第二人民医院新建项目</t>
  </si>
  <si>
    <t>曲靖市沾益区卫生健康局</t>
  </si>
  <si>
    <t>曲靖精细化工产业园启动区基础设施建设项目</t>
  </si>
  <si>
    <t>市政建设</t>
  </si>
  <si>
    <t>曲靖高新技术产业开发区建设投资有限责任公司</t>
  </si>
  <si>
    <t>沾益工业园区白水片区9000m3/d废水资源化循环利用</t>
  </si>
  <si>
    <t>污水处理</t>
  </si>
  <si>
    <t>云南省曲靖市宣威市中医院门诊楼建设</t>
  </si>
  <si>
    <t>宣威市中医医院</t>
  </si>
  <si>
    <t>宣威市城区供水项目</t>
  </si>
  <si>
    <t>宣威水投水务有限公司</t>
  </si>
  <si>
    <t>注：本表反映本级当年提前下达的新增地方政府债券资金使用安排，由县级以上地方各级财政部门在本级人民代表大会批准预算后二十日内公开。</t>
  </si>
  <si>
    <t>6-1   2020年曲靖市市本级重大政策和重点项目绩效目标表</t>
  </si>
  <si>
    <t>单位名称.项目名称</t>
  </si>
  <si>
    <t>项目目标</t>
  </si>
  <si>
    <t>一级指标</t>
  </si>
  <si>
    <t>二级指标</t>
  </si>
  <si>
    <t>三级指标</t>
  </si>
  <si>
    <t>指标值</t>
  </si>
  <si>
    <t>绩效指标值设定依据及数据来源</t>
  </si>
  <si>
    <t>说明</t>
  </si>
  <si>
    <t>曲靖市全面深化国企改革推进经营性国有资产集中统一监管工作领导小组办公室</t>
  </si>
  <si>
    <t>曲靖市全面深化国企改革推进经营性国有资产集中统一监管工作领导小组办公室——国企改革专项经费</t>
  </si>
  <si>
    <t>推进市、县（市、区）国有企业职工家属区“三供一业”及有关社会性事务分离移交。</t>
  </si>
  <si>
    <t>产出指标</t>
  </si>
  <si>
    <t>数量指标</t>
  </si>
  <si>
    <t>善后清算组人员工资、保险、聘用人员工资</t>
  </si>
  <si>
    <t>123.1万元</t>
  </si>
  <si>
    <t>根据云政办发〔2004〕100号、曲政发〔2007〕79号有关精神</t>
  </si>
  <si>
    <t>办公经费（公共设备维修、水电费差额、垃圾处理费、打印费等）</t>
  </si>
  <si>
    <t>72.9万元</t>
  </si>
  <si>
    <t>破产企业档案抢救性清理移交工作经费</t>
  </si>
  <si>
    <t>15万元</t>
  </si>
  <si>
    <t>破产生活区创建文明城市经费</t>
  </si>
  <si>
    <t>原沾益毛纺织厂退休人员基本养老保险</t>
  </si>
  <si>
    <t>274万元</t>
  </si>
  <si>
    <t>效益指标</t>
  </si>
  <si>
    <t>社会效益指标</t>
  </si>
  <si>
    <t>邻里矛盾发生率</t>
  </si>
  <si>
    <t>群体性事件发生率</t>
  </si>
  <si>
    <t>满意度指标</t>
  </si>
  <si>
    <t>服务对象满意度指标</t>
  </si>
  <si>
    <t>破产改制企业员工满意度</t>
  </si>
  <si>
    <t>曲靖市市场监督管理局</t>
  </si>
  <si>
    <t>曲靖市市场监督管理局——实施质量强市和标准化发展战略专项经费</t>
  </si>
  <si>
    <t>通过实施质量强市和标准化发展战略工作，以创建全国质量强市示范城市为契机，推广先进质量管理方法，培育和争创省政府质量奖、中国质量奖，推进全民质量意识、品牌意识的树立。通过开展重点工业产品监督抽查，掌握全市质量状况，维护消费者权益；开展质量、标准化等宣传培训工作，提升企业质量管理能力，促进企业提高产品质量。</t>
  </si>
  <si>
    <t>农业标准化示范区</t>
  </si>
  <si>
    <t>≥1个</t>
  </si>
  <si>
    <t>曲靖市人民政府关于实施质量强市战略的意见（曲政发〔2016〕76号）；2、中共曲靖市委 曲靖市人民政府印发《关于开展质量提升行动实施方案》的通知（曲发〔2018〕42号）；3、曲靖市人民政府办公室关于印发曲靖创建全国质量强市示范城市工作方案的通知（曲政办发〔2018〕49 号）；4、曲靖市人民政府办公室 关于印发《曲靖市创建全国质量 强市示范城市宣传工作方案》的通知（曲政办发〔2018〕108号）；5、曲靖市人民政府办公室关于印发曲靖市市长质量奖管理办法的通知（曲政办发〔2013〕157号）</t>
  </si>
  <si>
    <t>无</t>
  </si>
  <si>
    <t>服务业标准化示范区</t>
  </si>
  <si>
    <t>先进质量管理、能力提升培训</t>
  </si>
  <si>
    <t>≥600人次</t>
  </si>
  <si>
    <t>2020年度培训计划</t>
  </si>
  <si>
    <t>质量提升，打造质量示范点</t>
  </si>
  <si>
    <t>≥30个</t>
  </si>
  <si>
    <t>开展市民满意度测评</t>
  </si>
  <si>
    <t>=1次</t>
  </si>
  <si>
    <t>第三方机构对我市产品、建筑、环境、服务质量进行测评</t>
  </si>
  <si>
    <t>重点工业消费品监督抽查工业产品批次</t>
  </si>
  <si>
    <t>≥700批次</t>
  </si>
  <si>
    <t>召开质量强市部门联席会议</t>
  </si>
  <si>
    <t>≥4次</t>
  </si>
  <si>
    <t>2020年度工作计划</t>
  </si>
  <si>
    <t>重点工业消费品监督抽查产（商）品定量包装批次</t>
  </si>
  <si>
    <t>≥180批次</t>
  </si>
  <si>
    <t>2020年度抽查工作计划</t>
  </si>
  <si>
    <t>编制《曲靖市质量状况分析报告》</t>
  </si>
  <si>
    <t>=1份</t>
  </si>
  <si>
    <t>在产品、服务、建筑、环境质量等方面打造15个左右质量示范点</t>
  </si>
  <si>
    <t>≥15个</t>
  </si>
  <si>
    <t>质量月活动的主题启动仪式活动</t>
  </si>
  <si>
    <t>≥1次</t>
  </si>
  <si>
    <t>质量指标</t>
  </si>
  <si>
    <t>示范区工作完成率</t>
  </si>
  <si>
    <t>=100%</t>
  </si>
  <si>
    <t>抽查批次完成率</t>
  </si>
  <si>
    <t>≥95%</t>
  </si>
  <si>
    <t>人员培训合格率</t>
  </si>
  <si>
    <t>时效指标</t>
  </si>
  <si>
    <t>任务完成时间</t>
  </si>
  <si>
    <t>≤2020年12月</t>
  </si>
  <si>
    <t>全市产品质量总体合格率</t>
  </si>
  <si>
    <t>≥90%</t>
  </si>
  <si>
    <t>可持续影响指标</t>
  </si>
  <si>
    <t>质量提升及品牌发展战略逐年提高率</t>
  </si>
  <si>
    <t>≥10%</t>
  </si>
  <si>
    <t>服务对象满意度指</t>
  </si>
  <si>
    <t>民众对我市产品、建筑、环境、服务质量</t>
  </si>
  <si>
    <t>≥70%</t>
  </si>
  <si>
    <t>根据部门社会综合评价指标</t>
  </si>
  <si>
    <t>曲靖市统计局</t>
  </si>
  <si>
    <t>曲靖市统计局——曲靖市第七次全国人口普查经费</t>
  </si>
  <si>
    <t>根据《全国人口普查条例》和国家统计局《关于印发&lt;统计部门周期性普查和大型调查经费开支规定&gt;的通知》（国统字［2003］74号）要求，开展项目前期准备工作；依据国务院《开展第七次全国人口普查的通知》，开展曲靖市第七次全国人口普查工作，成立曲靖市第七次全国人口普查领导小组，指导县（市、区）成立领导小组；召开领导小组会议、办公室主任会议，安排部署工作；按照《全国人口普查条例》，结合云南实际情况开展专项调研；衔接人口总量、出生死亡率、城镇化率、人均预期寿命、受教育年限等主要数据；筹备项目实施方案、前期培训、试点等工作。</t>
  </si>
  <si>
    <t>成立人口普查领导小组</t>
  </si>
  <si>
    <t>成立各县市区人口普查领导小组，各级一个</t>
  </si>
  <si>
    <t>成立各县市区人口普查领导小组，各级一个，共10个</t>
  </si>
  <si>
    <t>数据衔接工作进度</t>
  </si>
  <si>
    <t>完成数据衔接工作进度95%</t>
  </si>
  <si>
    <t>完成数据衔接工作进度96%</t>
  </si>
  <si>
    <t>人口普查工作安排进度</t>
  </si>
  <si>
    <t>根据工作方案完成人口普查工作进度安排100%</t>
  </si>
  <si>
    <t>摸底、入户登记</t>
  </si>
  <si>
    <t>摸底、入户登记完成数达100%</t>
  </si>
  <si>
    <t>普查数据质量准确度</t>
  </si>
  <si>
    <t>普查数据上报准确度达95%</t>
  </si>
  <si>
    <t>完成普查数据上报</t>
  </si>
  <si>
    <t>根据国家及省统计局对普查数据反馈情况认定</t>
  </si>
  <si>
    <t>根据国家及省统计局对普查数据反馈情况认定，普查数据上报及时</t>
  </si>
  <si>
    <t>服务对象满意度</t>
  </si>
  <si>
    <t>接受普查的人员及普查数据使用人员满意度</t>
  </si>
  <si>
    <t>曲靖市教育体育局</t>
  </si>
  <si>
    <t>曲靖市教育体育局——曲靖市学前教育“三年行动计 划”配套资金</t>
  </si>
  <si>
    <t>《曲靖市人民政府关于加快学前教育发展的意见》（曲政发〔2012〕96号）曲靖市学前教育第三期学前教育行动计划(2018一2020年）（曲教〔2018〕56号）和各县（市）区学前教育发展规划。计算情况：一是预计建造“班改幼”、“一村一幼”幼儿园28966㎡，市级财政按168元/㎡,共需补助486.63万元；二是“一乡一公办”新建中心幼儿园30558㎡，市级财政按168元/㎡的标准补助，需资金513.37万元。</t>
  </si>
  <si>
    <t>新建幼儿园</t>
  </si>
  <si>
    <t>30所</t>
  </si>
  <si>
    <t>《关于当前发展学前教育的若干意见》（国发〔2010〕41号）、《曲靖市学前教育第三期学前教育行动计划(2018一2020年）》（曲教〔2018〕56号）、《曲靖市人民政府关于加快学前教育发展的意见》（曲政发〔2012〕96号）</t>
  </si>
  <si>
    <t>全市新建（改扩建）幼儿园320所，全市学前三年毛入园率力争达85%以上，普惠性幼儿园覆盖率（公办幼儿园和普惠性民办幼儿园在园幼儿数占在园幼儿总数的比例）达到80%以上；实现“一村一幼、一乡一公办、一县一示范”的目标</t>
  </si>
  <si>
    <t>受益学生人数</t>
  </si>
  <si>
    <t>500人</t>
  </si>
  <si>
    <t>解决“入园难”“入园贵”等社会热点问题</t>
  </si>
  <si>
    <t>基础设施建设质量达标率</t>
  </si>
  <si>
    <t>90%</t>
  </si>
  <si>
    <t>基础设施建设质量达标率90%以上</t>
  </si>
  <si>
    <t>全市学前三年毛入园率力争达85%以上</t>
  </si>
  <si>
    <t>85%</t>
  </si>
  <si>
    <t>充分考虑人口政策调整和城镇化进程的需要，因地制宜，优化幼儿园布局。重点支持集中连片特困地区，尤其是深度贫困地区发展学前教育，保障适龄儿童有更多机会就近接受学前教育，着力保基本、补短板、促公平。</t>
  </si>
  <si>
    <t>师生及家长代表评价满意度</t>
  </si>
  <si>
    <t>95%</t>
  </si>
  <si>
    <t xml:space="preserve"> 曲靖市教育体育局——普通高中公用经费</t>
  </si>
  <si>
    <t>1.以2020年教育事业统计学生人数为依据，普通高中学校生均公用经费财政拨款标准不低于1500元/生.年执行。2.按照《曲靖市财政局 曲靖市教育局关于建立普通高中生均公用经费财政拨款制度的通知》（曲财教（2017）90号）要求，省级补助之外由市级财政全额承担；3.各县（区）足额落实配套资金，确保普通高中学校公用经费补助资金能够有效保障普通高中学校正常运转。</t>
  </si>
  <si>
    <t xml:space="preserve"> 受益学生</t>
  </si>
  <si>
    <t>82000人</t>
  </si>
  <si>
    <t>《曲靖市财政局 曲靖市教育局关于建立普通高中生均公用经费财政拨款制度的通知》（曲财教（2017）90号）</t>
  </si>
  <si>
    <t>经济效益指标</t>
  </si>
  <si>
    <t>公用经费资金补助标准达标率</t>
  </si>
  <si>
    <t>100%</t>
  </si>
  <si>
    <t>师生及家长满意度</t>
  </si>
  <si>
    <t>曲靖市财政局——金融涉外科</t>
  </si>
  <si>
    <t>金融涉外科——农业保险保险费补贴专项资金</t>
  </si>
  <si>
    <t>全市（不含宣威市）开展能繁母猪保险46.1万头，开展育肥猪保险198万头，死亡比例控制在3%以内，理赔率100%。
全市（除宣威市外）932.34万亩公益林、757.8商品林开展森林火灾保险，森林火灾受害率控制在1‰以内，理赔率100%。</t>
  </si>
  <si>
    <t>能繁母猪投保</t>
  </si>
  <si>
    <t>461000</t>
  </si>
  <si>
    <t>各县市区上报计划</t>
  </si>
  <si>
    <t>不含宣威市</t>
  </si>
  <si>
    <t>育肥猪投保</t>
  </si>
  <si>
    <t>1980000</t>
  </si>
  <si>
    <t>市级森林火灾保险保费补贴比例</t>
  </si>
  <si>
    <t>10%</t>
  </si>
  <si>
    <t>商品林参保率</t>
  </si>
  <si>
    <t>60%</t>
  </si>
  <si>
    <t>承保公司提供</t>
  </si>
  <si>
    <t>公益林参保率</t>
  </si>
  <si>
    <t>绝对免赔额</t>
  </si>
  <si>
    <t>0</t>
  </si>
  <si>
    <t>风险保障水平</t>
  </si>
  <si>
    <t>与去年基本持平，接近直接物化成本</t>
  </si>
  <si>
    <t>公益林财政保费补贴资金拨付率</t>
  </si>
  <si>
    <t>财政拨款依据</t>
  </si>
  <si>
    <t>商品林财政保费补贴资金拨付率</t>
  </si>
  <si>
    <t>年度保险结案率</t>
  </si>
  <si>
    <t>风险保障总额</t>
  </si>
  <si>
    <t>高于去年</t>
  </si>
  <si>
    <t>受灾养殖户获赔比例</t>
  </si>
  <si>
    <t>95</t>
  </si>
  <si>
    <t>森林火灾受灾农户经济损失获得赔偿比例</t>
  </si>
  <si>
    <t>森林火灾受害率</t>
  </si>
  <si>
    <t>1‰</t>
  </si>
  <si>
    <t>林业和草原局上报</t>
  </si>
  <si>
    <t>生态效益指标</t>
  </si>
  <si>
    <t>森林火灾受灾公益林恢复率</t>
  </si>
  <si>
    <t>各县林业和草原局上报</t>
  </si>
  <si>
    <t>森林火灾受灾商品林恢复率</t>
  </si>
  <si>
    <t>参保养殖户满意度</t>
  </si>
  <si>
    <t>往年考核</t>
  </si>
  <si>
    <t>养殖户调查</t>
  </si>
  <si>
    <t>森林火灾保险参保农户满意度</t>
  </si>
  <si>
    <t>往年考评情况</t>
  </si>
  <si>
    <t>参保林农调查</t>
  </si>
  <si>
    <t>曲靖市生态环境局</t>
  </si>
  <si>
    <t>曲靖市生态环境局——创建国家级森林城市补助经费</t>
  </si>
  <si>
    <t>市域森林覆盖率45%以上，城区绿化覆盖率40%以上，城区人均公园绿地面积11平方米以上，道路、水岸绿化均达到80%以上。根据《云南省林业和草原局关于开展国家森林乡村评价认定工作的通知》云林生态［2019］14号要求，为贯彻落实习近平总书记关于持续推进森林乡村建设的重要指示建设，加快乡村绿化美化、促进提升村容村貌、建设宜居乡村，到2020年，建设国家森林乡村97个，建设省级森林乡村130个。</t>
  </si>
  <si>
    <t>新造林面积</t>
  </si>
  <si>
    <t>平均每年完成新造林面积的0.5%以上</t>
  </si>
  <si>
    <t>根据《中共曲靖市委 曲靖市人民政府关于创建国家森林城市的实施意见》曲发［2016］51号文件要求</t>
  </si>
  <si>
    <t>大力推进生态文明建设，改善城乡生态和人居环境，提高人民生活质量，增强城市综合竞争力。</t>
  </si>
  <si>
    <t>林木苗圃</t>
  </si>
  <si>
    <t>苗木自给率达80％以上，并建有优良乡土绿化树种培育基地</t>
  </si>
  <si>
    <t>档案管理</t>
  </si>
  <si>
    <t>森林资源管理档案完整、规范，相关技术图件齐备，实现科学化、信息化管理</t>
  </si>
  <si>
    <t>古树名木</t>
  </si>
  <si>
    <t>古树名木保护率达100%</t>
  </si>
  <si>
    <t>义务植树</t>
  </si>
  <si>
    <t>全民义务植树尽责率达80%以上</t>
  </si>
  <si>
    <t>道路绿化</t>
  </si>
  <si>
    <t>林木绿化率达80％</t>
  </si>
  <si>
    <t>水岸绿化</t>
  </si>
  <si>
    <t>水岸林木绿化率达80％</t>
  </si>
  <si>
    <t>城区绿化覆盖率</t>
  </si>
  <si>
    <t>城区绿化覆盖率达到40%以上</t>
  </si>
  <si>
    <t>科普活动</t>
  </si>
  <si>
    <t>每年举办市级生态科普活动5次以上</t>
  </si>
  <si>
    <t>森林抚育与林木</t>
  </si>
  <si>
    <t>采取近自然的抚育管理方式</t>
  </si>
  <si>
    <t>市域森林覆盖率</t>
  </si>
  <si>
    <t>市域森林覆盖率达到45%</t>
  </si>
  <si>
    <t>城区人均公园绿地面积</t>
  </si>
  <si>
    <t>人均公园绿地面积达到11平方米以上</t>
  </si>
  <si>
    <t>根据《中共曲靖市委 曲靖市人民政府关于创建国家森林城市的实施意见》曲发［2016］51号文件要求，大力推进生态文明建设，改善城乡生态和人居环境，提高人民生活质量，增强城市综合竞争力。</t>
  </si>
  <si>
    <t>公众态度群众满意度和支持率</t>
  </si>
  <si>
    <t>公众态度群众满意度和支持率95%以上</t>
  </si>
  <si>
    <t>曲靖市林业和草原局</t>
  </si>
  <si>
    <t>曲靖市林业和草原局——曲靖市水污染防治项目</t>
  </si>
  <si>
    <t>2020年完成千吨万人饮用水水源地示范工程，完成金沙江（曲靖段）入河排污口排查整治专项行动，完成南盘江龚家坝断面水体达标目标，完成编制曲靖市水污染防治（地下水）总体实施方案。</t>
  </si>
  <si>
    <t>达到要求指标的指标量</t>
  </si>
  <si>
    <t>达到要求的指标量的95%</t>
  </si>
  <si>
    <t>根据《云南省水源地保护攻坚战专项小组办公室关于印发云南省集中式饮用水水源地保护工作方案的通知》（云污防水源﹝2019﹞1号）、《云南省环境污染防治工作领导小组办公室关于印发贯彻落实生态环境部落实长江保护修复攻坚战行动计划工作方案的函》（云污防字﹝2019﹞28号）、《中共曲靖市委 曲靖市人民政府关于印发曲靖市全面加强生态环境保护坚决打好污染防治攻坚战实施方案的通知》（曲发﹝2018﹞35号）、曲靖市水污染防治目标责任书细化责任目标。</t>
  </si>
  <si>
    <t>2020年完成千吨万人饮用水水源地示范工程，2020年完成金沙江（曲靖段）入河排污口排查整治专项行动，2020年完成南盘江龚家坝断面水体达标目标，2020年完成编制曲靖市水污染防治（地下水）总体实施方案。</t>
  </si>
  <si>
    <t>达到实施方案质量要求比例</t>
  </si>
  <si>
    <t>达到实施方案质量要求的95%</t>
  </si>
  <si>
    <t>生态环境或人居环境是否得到改善</t>
  </si>
  <si>
    <t>生态环境或人居环境较之前提升80%</t>
  </si>
  <si>
    <t>项目涉及范围内群众满意度</t>
  </si>
  <si>
    <t>达到90%以上</t>
  </si>
  <si>
    <t>曲靖市人力资源和社会保障局</t>
  </si>
  <si>
    <t>曲靖市人力资源和社会保障局——就业补助资金</t>
  </si>
  <si>
    <t>稳定就业，带动创业。</t>
  </si>
  <si>
    <t>企业吸纳社会保险补贴人数</t>
  </si>
  <si>
    <t>320人</t>
  </si>
  <si>
    <t>根据政府工作报告确定目标分解</t>
  </si>
  <si>
    <t>享受公益性岗位补贴、公益性岗位社保补贴人数</t>
  </si>
  <si>
    <t>260人</t>
  </si>
  <si>
    <t>享受灵活就业社会保险补贴人数</t>
  </si>
  <si>
    <t>350人</t>
  </si>
  <si>
    <t>高校毕业生市级见习人数</t>
  </si>
  <si>
    <t>250人</t>
  </si>
  <si>
    <t>职业培训补贴人数</t>
  </si>
  <si>
    <t>1000人</t>
  </si>
  <si>
    <t>创业培训补贴人数</t>
  </si>
  <si>
    <t>800人</t>
  </si>
  <si>
    <t>评审市级创业园</t>
  </si>
  <si>
    <t>2个</t>
  </si>
  <si>
    <t>高校毕业生求职创业补贴人数</t>
  </si>
  <si>
    <t>4200人</t>
  </si>
  <si>
    <t>各项补贴发放准确率</t>
  </si>
  <si>
    <t>≧99</t>
  </si>
  <si>
    <t>城镇新增就业人数</t>
  </si>
  <si>
    <t>年末登记失业率</t>
  </si>
  <si>
    <t>≦4.2</t>
  </si>
  <si>
    <t>消除零就业家庭</t>
  </si>
  <si>
    <t>社会公众满意度</t>
  </si>
  <si>
    <t>≧90</t>
  </si>
  <si>
    <t>曲靖市民政局</t>
  </si>
  <si>
    <t>曲靖市民政局——遗体火化补助</t>
  </si>
  <si>
    <t>对未享受一次性抚恤金的城乡居民实施惠民补助。</t>
  </si>
  <si>
    <t>补助人数</t>
  </si>
  <si>
    <t>≧18000</t>
  </si>
  <si>
    <t>中共曲靖市委曲靖市人民政府关于印发《曲靖市全面深化殡葬改革工作方案》的通知曲发（2016）26号</t>
  </si>
  <si>
    <t>补助资金及时足额发放率</t>
  </si>
  <si>
    <t>破除丧葬陋习，实现节地生态绿色殡葬</t>
  </si>
  <si>
    <t>群众满意度</t>
  </si>
  <si>
    <t>≧90%</t>
  </si>
  <si>
    <t>曲靖市卫生健康委员会</t>
  </si>
  <si>
    <t>曲靖市卫生健康委员会——基层卫生人员改革离岗乡医市级补助经费</t>
  </si>
  <si>
    <t>给予离岗和在岗到龄乡村医生一次性生活补助。</t>
  </si>
  <si>
    <t>　 经费补助人数</t>
  </si>
  <si>
    <t>9209人</t>
  </si>
  <si>
    <t>《曲靖市人民政府办公室关于进一步加强乡村医生队伍建设的实施意见》（曲政办发〔2019〕101号）</t>
  </si>
  <si>
    <t>给予离岗和在岗到龄乡村医生生活补助，在本实施意见出台前已退出且健在的离岗乡村医生，按照服务年限给予600元/年·人的一次性补助。所需经费，由市财政承担20%、县财政承担80%。截至本实施意见出台之日，年满60周岁及以上的在岗乡村医生，必须办理退出手续，并按离岗医生补助标准予以一次性补助。</t>
  </si>
  <si>
    <t>村医进退机制和乡村医生养老政策</t>
  </si>
  <si>
    <t>建立健全完善村医进退机制和乡村医生养老政策</t>
  </si>
  <si>
    <t>补助对象满意度</t>
  </si>
  <si>
    <t>&gt;=95%</t>
  </si>
  <si>
    <t>曲靖市发展和改革委员会</t>
  </si>
  <si>
    <t>曲靖市发展和改革委员会—— 曲靖市2020年度建设项目前期工作经费</t>
  </si>
  <si>
    <t>加快推进全市项目前期工作，夯实项目落地开工建设基础，保持全市投资持续增长。</t>
  </si>
  <si>
    <t>项目前期工作开展率</t>
  </si>
  <si>
    <t>≥60%</t>
  </si>
  <si>
    <t>曲靖市人民政府关于促进投资稳定增长15 条措施的意见（曲政发〔2019〕58 号）</t>
  </si>
  <si>
    <t>凡安排过前期费支持的项目，项目实施单位要建立前期工作推进台账，明确前期工作完成的时间节点，按时形成前期成果资料，对前期工作进展情况进行绩效评价和绩效考核</t>
  </si>
  <si>
    <t>民间投资、产业投资占比</t>
  </si>
  <si>
    <t>民间投资占比提高2.1个点；产业投资占比提高2.3个点</t>
  </si>
  <si>
    <t>促进投资结构进一步优化</t>
  </si>
  <si>
    <t>效益指标—经济效益指标</t>
  </si>
  <si>
    <t>固定资产投资同比增长</t>
  </si>
  <si>
    <t>市人大目标</t>
  </si>
  <si>
    <t>促进各地各部门投资增长</t>
  </si>
  <si>
    <t>按照“大干大支持，小干小支持，不干不支持”的原则，依据“激励奖补，撬动使用”要求，以实际工作成效为导向，强化项目投资成效考核</t>
  </si>
  <si>
    <t>按照2020年固定资产投资考核办法对各地全年完成目标情况进行考核并激励奖补</t>
  </si>
  <si>
    <t>前期经费收益项目、地区、部门满意度</t>
  </si>
  <si>
    <t>服务对象满意度调查</t>
  </si>
  <si>
    <t>6-2  重点工作情况解释说明汇总表</t>
  </si>
  <si>
    <t>重点工作</t>
  </si>
  <si>
    <r>
      <rPr>
        <b/>
        <sz val="14"/>
        <color theme="1"/>
        <rFont val="宋体"/>
        <charset val="134"/>
        <scheme val="minor"/>
      </rPr>
      <t>2</t>
    </r>
    <r>
      <rPr>
        <b/>
        <sz val="14"/>
        <color theme="1"/>
        <rFont val="宋体"/>
        <charset val="134"/>
        <scheme val="minor"/>
      </rPr>
      <t>020</t>
    </r>
    <r>
      <rPr>
        <b/>
        <sz val="14"/>
        <color theme="1"/>
        <rFont val="宋体"/>
        <charset val="134"/>
        <scheme val="minor"/>
      </rPr>
      <t>年工作重点及工作情况</t>
    </r>
  </si>
  <si>
    <t>收支目标</t>
  </si>
  <si>
    <t>全市一般公共预算收入增长4%，支出增长6%</t>
  </si>
  <si>
    <t>转移支付</t>
  </si>
  <si>
    <t xml:space="preserve">2020年一般公共预算中，市财政对各县（市区）转移支付补助支出预计331亿元，其中：均衡性转移支付38.7亿元，县级基本财力保障机制奖补资金22.5亿元，生态功能区转移支付5.9亿元。 2020年政府性基金预算对下补助支出预计20亿元。
</t>
  </si>
  <si>
    <t>举借债务</t>
  </si>
  <si>
    <t>1.强化政府性债务和隐性债务风险防范和化解工作,进一步建立健全债务风险防范常态、长效、预警机制，精准统计分析债务变动情况。2.提高政治站位，依法履职尽责，研究完善制度，合规合法完成新增专项债券资金支出任务。3.强化专项债券项目储备，认真研判国家和省的专项债券申报发行政策导向，明确重点，对标要求，靶向精准做好项目谋划储备。</t>
  </si>
  <si>
    <t>预算绩效</t>
  </si>
  <si>
    <t xml:space="preserve">1. 建立绩效激励约束机制
加快推动建立全面规范透明、标准科学、约束有力、讲求绩效的现代部门预算管理体系。紧紧围绕提升财政资金使用效益，将绩效理念和方法融入预算编制、执行和监督的全过程，引导部门更加注重成本效益分析，更加关注支出结果和政策目标实现程度。
2. 完善绩效目标管理机制
将预算绩效目标编审范围、管理范围向四本预算和所有部门拓展。绩效管理实施对象从项目为主向政策、部门和单位整体支出拓展。完善审核体系，突出实用高效，将绩效目标审核体系由繁至简，突出对部门绩效管理基础工作的引导。建立督导审核机制，每年选择部分部门开展绩效目标督导审核，力争三年内完成对所有市本级部门预算绩效目标编审第一轮督导。改进审核机制，注重质量效率，完善绩效目标审核指标体系，提高审核质量。
3. 完善绩效审核约束机制
树立绩效理念，推动形成全员推进预算绩效管理的氛围。落实部门预算绩效目标的编制责任，落实局内各业务主管科室的审核责任和对部门的督导责任，按照“谁分配资金，谁审核目标”的原则，局内各业务主管科室负责审核各部门上报的绩效目标，对绩效目标评分低于60分的项目不安排预算，对一级项目绩效目标审核不通过的，所属二级项目不安排预算。健全绩效评价结果反馈制度和绩效问题整改责任制，完善责任约束机制。
</t>
  </si>
  <si>
    <t>全力以赴抓好收入组织</t>
  </si>
  <si>
    <t>严格实施税源网格化、精细化管理，发挥税收风险防控、纳税评估和税务稽查作用，加强重点区域、重点行业、重点税源管控，确保税收应收尽收，不断提高财政收入质量。</t>
  </si>
  <si>
    <t>优先保障“三保”支出</t>
  </si>
  <si>
    <t>牢固树立过“紧日子”的思想，严控“三公”经费和行政成本支出，加大财政统筹力度，积极盘活存量资金，不断调整优化支出结构，严格按照“保工资、保运转、保基本民生”的保障顺序安排和拨付资金。建立健全“三保”预算审核和执行监控机制，完善定期报告和重点关注名单制，督促指导各县（市、区）全面落实“三保”主体责任。</t>
  </si>
  <si>
    <t>全力支持打赢脱贫攻坚战</t>
  </si>
  <si>
    <t>始终把脱贫攻坚作为最大的政治任务，通过继续压减一般性支出、盘活存量、争取上级支持、加大资金整合力度等措施，确保财政扶贫资金投入力度不减，支持会泽县如期脱贫摘帽，巩固已摘帽县市脱贫成果，促进乡村振兴，助力全面建成小康社会。强化扶贫资金监管，健全公告公示制度，加快资金拨付进度，完善绩效考评制度，确保扶贫资金使用公开透明、及时高效。</t>
  </si>
  <si>
    <t>聚力推进民生事业发展</t>
  </si>
  <si>
    <t>牢固树立以人民为中心的思想，既尽力而为、又量力而行，切实保障和改善民生。以“两中心”建设为引领，积极支持优质教育长足发展、基本医疗体系健全完善，全面提升曲靖教育、医疗品牌影响力。统筹加大就业创业资金投入力度，切实促进重点群体就业和劳动技能提升。突出保基本、兜底线，稳步提高社会保障水平。支持全市生态文明建设，巩固提升全国森林城市创建成果，坚决打赢污染防治攻坚战；助力城乡人居环境提升，支持全国文明城市创建；全力做好经费保障，深入推进扫黑除恶专项斗争，持续增进民生福祉。</t>
  </si>
  <si>
    <t>扎实助推经济高质量发展</t>
  </si>
  <si>
    <t>继续落实落细减税减费政策，巩固减税降费成效，激发市场主体活力。加强财政政策引导，精准重构产业扶持政策，建立健全产业发展基金，推动钢铁、煤炭、焦化等传统产业转型升级，支持工业园区提质增效，促进绿色水电铝、水电硅等新兴产业集群发展，着力培育经济发展新动能，巩固壮大存量税源，积极拓展新增税源。完善风险分担机制，鼓励金融机构支持中小企业融资，缓解企业融资困难。加大清理拖欠民营企业中小企业欠款力度，鼓励企业积极向上争取资金，支持民营经济高质量发展。管好用活项目前期经费，支持“补短板、增动力、稳投资”重大项目储备。支持投融资机制体制改革，促进新组建两家投资集团公司发展壮大，全力拓宽融资渠道。用好专项债券作为项目资本金政策，鼓励引导银行、其他金融资本为专项债券项目配套融资，推进重大项目、重点工程建设，不断夯实经济发展后劲。</t>
  </si>
  <si>
    <t>纵深推进财政管理改革</t>
  </si>
  <si>
    <t>推进财政核心业务一体化建设，实现预算编制执行信息适时共享。推进专项资金管理改革，有效集中财力支持重点领域和重大项目建设。推进部门预算管理主体责任落实，促进资金规范高效、统筹使用。推进预算绩效管理改革，健全预算绩效指标体系和绩效评价结果运用配套措施。推进绩效管理深度融入预算编制、执行、监督和检查全过程，提高财政资源配置效率，确保财政资金安排更加精准，落实市委、市政府重大决策部署更加有效。推进财政事权与支出责任划分改革，形成合理授权、依法规范、运转高效的事权与支出责任划分格局。密切关注税制改革，稳住地方税收存量，积极争取增量，促进地方税体系建设。</t>
  </si>
  <si>
    <t>严密防控财政运行风险</t>
  </si>
  <si>
    <t>进一步健全地方政府债务风险防控体系，多途径、多渠道、多方式化解存量债务，坚决遏制隐性债务，确保政府性债务风险安全可控。管好用好债券资金，建立健全债券资金支出进度考核机制。加强对重点民生领域资金使用情况监管，确保资金安全高效、规范运行。认真开展财政承受能力论证评估，建立基本公共服务保障标准备案制度，杜绝超财力提高标准，确保财政可持续发展。</t>
  </si>
</sst>
</file>

<file path=xl/styles.xml><?xml version="1.0" encoding="utf-8"?>
<styleSheet xmlns="http://schemas.openxmlformats.org/spreadsheetml/2006/main">
  <numFmts count="35">
    <numFmt numFmtId="44" formatCode="_ &quot;￥&quot;* #,##0.00_ ;_ &quot;￥&quot;* \-#,##0.00_ ;_ &quot;￥&quot;* &quot;-&quot;??_ ;_ @_ "/>
    <numFmt numFmtId="41" formatCode="_ * #,##0_ ;_ * \-#,##0_ ;_ * &quot;-&quot;_ ;_ @_ "/>
    <numFmt numFmtId="42" formatCode="_ &quot;￥&quot;* #,##0_ ;_ &quot;￥&quot;* \-#,##0_ ;_ &quot;￥&quot;* &quot;-&quot;_ ;_ @_ "/>
    <numFmt numFmtId="176" formatCode="yy\.mm\.dd"/>
    <numFmt numFmtId="177" formatCode="_-* #,##0.00_-;\-* #,##0.00_-;_-* &quot;-&quot;??_-;_-@_-"/>
    <numFmt numFmtId="178" formatCode="&quot;$&quot;#,##0_);[Red]\(&quot;$&quot;#,##0\)"/>
    <numFmt numFmtId="179" formatCode="#,##0.00_);[Red]\(#,##0.00\)"/>
    <numFmt numFmtId="180" formatCode="_(&quot;$&quot;* #,##0_);_(&quot;$&quot;* \(#,##0\);_(&quot;$&quot;* &quot;-&quot;_);_(@_)"/>
    <numFmt numFmtId="181" formatCode="#,##0;\(#,##0\)"/>
    <numFmt numFmtId="182" formatCode="_-&quot;$&quot;\ * #,##0_-;_-&quot;$&quot;\ * #,##0\-;_-&quot;$&quot;\ * &quot;-&quot;_-;_-@_-"/>
    <numFmt numFmtId="43" formatCode="_ * #,##0.00_ ;_ * \-#,##0.00_ ;_ * &quot;-&quot;??_ ;_ @_ "/>
    <numFmt numFmtId="183" formatCode="0.00_ "/>
    <numFmt numFmtId="184" formatCode="0.00_);[Red]\(0.00\)"/>
    <numFmt numFmtId="185" formatCode="_(* #,##0_);_(* \(#,##0\);_(* &quot;-&quot;_);_(@_)"/>
    <numFmt numFmtId="186" formatCode="&quot;$&quot;#,##0.00_);[Red]\(&quot;$&quot;#,##0.00\)"/>
    <numFmt numFmtId="187" formatCode="_ \¥* #,##0.00_ ;_ \¥* \-#,##0.00_ ;_ \¥* \-??_ ;_ @_ "/>
    <numFmt numFmtId="188" formatCode="#,##0_ "/>
    <numFmt numFmtId="189" formatCode="_(&quot;$&quot;* #,##0.00_);_(&quot;$&quot;* \(#,##0.00\);_(&quot;$&quot;* &quot;-&quot;??_);_(@_)"/>
    <numFmt numFmtId="190" formatCode="\$#,##0;\(\$#,##0\)"/>
    <numFmt numFmtId="191" formatCode="_(* #,##0_);_(* \(#,##0\);_(* &quot;-&quot;??_);_(@_)"/>
    <numFmt numFmtId="192" formatCode="_(* #,##0.00_);_(* \(#,##0.00\);_(* &quot;-&quot;??_);_(@_)"/>
    <numFmt numFmtId="193" formatCode="\$#,##0.00;\(\$#,##0.00\)"/>
    <numFmt numFmtId="194" formatCode="&quot;$&quot;\ #,##0.00_-;[Red]&quot;$&quot;\ #,##0.00\-"/>
    <numFmt numFmtId="195" formatCode="0_ "/>
    <numFmt numFmtId="196" formatCode="0.0"/>
    <numFmt numFmtId="197" formatCode="#,##0.0_);\(#,##0.0\)"/>
    <numFmt numFmtId="198" formatCode="_ * #,##0_ ;_ * \-#,##0_ ;_ * &quot;-&quot;??_ ;_ @_ "/>
    <numFmt numFmtId="199" formatCode="0.0%"/>
    <numFmt numFmtId="200" formatCode="_-&quot;$&quot;\ * #,##0.00_-;_-&quot;$&quot;\ * #,##0.00\-;_-&quot;$&quot;\ * &quot;-&quot;??_-;_-@_-"/>
    <numFmt numFmtId="201" formatCode="_-* #,##0_-;\-* #,##0_-;_-* &quot;-&quot;_-;_-@_-"/>
    <numFmt numFmtId="202" formatCode="#,##0_);[Red]\(#,##0\)"/>
    <numFmt numFmtId="203" formatCode="&quot;$&quot;\ #,##0_-;[Red]&quot;$&quot;\ #,##0\-"/>
    <numFmt numFmtId="204" formatCode="#\ ??/??"/>
    <numFmt numFmtId="205" formatCode="#,##0_ ;[Red]\-#,##0\ "/>
    <numFmt numFmtId="206" formatCode="0\.0,&quot;0&quot;"/>
  </numFmts>
  <fonts count="126">
    <font>
      <sz val="11"/>
      <color indexed="8"/>
      <name val="宋体"/>
      <charset val="134"/>
    </font>
    <font>
      <sz val="11"/>
      <color theme="1"/>
      <name val="宋体"/>
      <charset val="134"/>
      <scheme val="minor"/>
    </font>
    <font>
      <sz val="20"/>
      <name val="方正小标宋简体"/>
      <charset val="134"/>
    </font>
    <font>
      <b/>
      <sz val="14"/>
      <name val="宋体"/>
      <charset val="134"/>
      <scheme val="minor"/>
    </font>
    <font>
      <b/>
      <sz val="14"/>
      <color theme="1"/>
      <name val="宋体"/>
      <charset val="134"/>
      <scheme val="minor"/>
    </font>
    <font>
      <sz val="12"/>
      <name val="宋体"/>
      <charset val="134"/>
      <scheme val="minor"/>
    </font>
    <font>
      <b/>
      <sz val="10"/>
      <name val="宋体"/>
      <charset val="134"/>
    </font>
    <font>
      <sz val="12"/>
      <name val="宋体"/>
      <charset val="134"/>
    </font>
    <font>
      <sz val="10"/>
      <name val="宋体"/>
      <charset val="134"/>
    </font>
    <font>
      <sz val="10"/>
      <color indexed="8"/>
      <name val="宋体"/>
      <charset val="134"/>
    </font>
    <font>
      <sz val="20"/>
      <color indexed="8"/>
      <name val="方正小标宋简体"/>
      <charset val="134"/>
    </font>
    <font>
      <b/>
      <sz val="14"/>
      <color indexed="8"/>
      <name val="宋体"/>
      <charset val="134"/>
    </font>
    <font>
      <sz val="14"/>
      <color indexed="8"/>
      <name val="宋体"/>
      <charset val="134"/>
    </font>
    <font>
      <b/>
      <sz val="12"/>
      <color indexed="8"/>
      <name val="宋体"/>
      <charset val="134"/>
    </font>
    <font>
      <sz val="12"/>
      <color indexed="8"/>
      <name val="宋体"/>
      <charset val="134"/>
      <scheme val="minor"/>
    </font>
    <font>
      <b/>
      <sz val="12"/>
      <color indexed="8"/>
      <name val="宋体"/>
      <charset val="134"/>
      <scheme val="minor"/>
    </font>
    <font>
      <b/>
      <sz val="12"/>
      <name val="宋体"/>
      <charset val="134"/>
      <scheme val="minor"/>
    </font>
    <font>
      <sz val="12"/>
      <color rgb="FF000000"/>
      <name val="宋体"/>
      <charset val="134"/>
      <scheme val="minor"/>
    </font>
    <font>
      <b/>
      <sz val="12"/>
      <name val="宋体"/>
      <charset val="134"/>
    </font>
    <font>
      <sz val="12"/>
      <color indexed="8"/>
      <name val="宋体"/>
      <charset val="134"/>
    </font>
    <font>
      <sz val="12"/>
      <color rgb="FF000000"/>
      <name val="SimSun"/>
      <charset val="134"/>
    </font>
    <font>
      <sz val="12"/>
      <name val="宋体"/>
      <charset val="134"/>
      <scheme val="major"/>
    </font>
    <font>
      <sz val="14"/>
      <color indexed="8"/>
      <name val="宋体"/>
      <charset val="134"/>
      <scheme val="minor"/>
    </font>
    <font>
      <sz val="11"/>
      <color indexed="8"/>
      <name val="宋体"/>
      <charset val="134"/>
      <scheme val="minor"/>
    </font>
    <font>
      <b/>
      <sz val="20"/>
      <name val="SimSun"/>
      <charset val="134"/>
    </font>
    <font>
      <sz val="11"/>
      <name val="SimSun"/>
      <charset val="134"/>
    </font>
    <font>
      <b/>
      <sz val="14"/>
      <name val="SimSun"/>
      <charset val="134"/>
    </font>
    <font>
      <sz val="11"/>
      <name val="宋体"/>
      <charset val="134"/>
      <scheme val="minor"/>
    </font>
    <font>
      <sz val="14"/>
      <name val="SimSun"/>
      <charset val="134"/>
    </font>
    <font>
      <b/>
      <sz val="15"/>
      <name val="SimSun"/>
      <charset val="134"/>
    </font>
    <font>
      <sz val="9"/>
      <name val="SimSun"/>
      <charset val="134"/>
    </font>
    <font>
      <b/>
      <sz val="14"/>
      <name val="宋体"/>
      <charset val="134"/>
    </font>
    <font>
      <b/>
      <sz val="11"/>
      <name val="SimSun"/>
      <charset val="134"/>
    </font>
    <font>
      <sz val="14"/>
      <name val="MS Serif"/>
      <charset val="134"/>
    </font>
    <font>
      <sz val="14"/>
      <name val="宋体"/>
      <charset val="134"/>
    </font>
    <font>
      <sz val="14"/>
      <name val="Times New Roman"/>
      <charset val="134"/>
    </font>
    <font>
      <sz val="14"/>
      <name val="宋体"/>
      <charset val="134"/>
      <scheme val="minor"/>
    </font>
    <font>
      <sz val="14"/>
      <color theme="1"/>
      <name val="宋体"/>
      <charset val="134"/>
      <scheme val="minor"/>
    </font>
    <font>
      <sz val="20"/>
      <color rgb="FF000000"/>
      <name val="方正小标宋简体"/>
      <charset val="134"/>
    </font>
    <font>
      <sz val="20"/>
      <color indexed="8"/>
      <name val="宋体"/>
      <charset val="134"/>
    </font>
    <font>
      <sz val="18"/>
      <name val="方正小标宋简体"/>
      <charset val="134"/>
    </font>
    <font>
      <sz val="11"/>
      <name val="宋体"/>
      <charset val="134"/>
    </font>
    <font>
      <sz val="14"/>
      <color indexed="9"/>
      <name val="宋体"/>
      <charset val="134"/>
    </font>
    <font>
      <sz val="20"/>
      <color theme="1"/>
      <name val="方正小标宋简体"/>
      <charset val="134"/>
    </font>
    <font>
      <sz val="20"/>
      <color theme="1"/>
      <name val="方正小标宋_GBK"/>
      <charset val="134"/>
    </font>
    <font>
      <sz val="12"/>
      <color theme="1"/>
      <name val="宋体"/>
      <charset val="134"/>
      <scheme val="minor"/>
    </font>
    <font>
      <sz val="14"/>
      <name val="Arial"/>
      <charset val="134"/>
    </font>
    <font>
      <b/>
      <sz val="14"/>
      <color theme="1"/>
      <name val="宋体"/>
      <charset val="134"/>
    </font>
    <font>
      <sz val="14"/>
      <color theme="1"/>
      <name val="宋体"/>
      <charset val="134"/>
    </font>
    <font>
      <b/>
      <sz val="18"/>
      <color indexed="8"/>
      <name val="宋体"/>
      <charset val="134"/>
    </font>
    <font>
      <sz val="18"/>
      <name val="宋体"/>
      <charset val="134"/>
    </font>
    <font>
      <b/>
      <sz val="18"/>
      <name val="宋体"/>
      <charset val="134"/>
    </font>
    <font>
      <sz val="16"/>
      <name val="黑体"/>
      <charset val="134"/>
    </font>
    <font>
      <sz val="11"/>
      <color indexed="17"/>
      <name val="宋体"/>
      <charset val="134"/>
    </font>
    <font>
      <sz val="12"/>
      <color indexed="20"/>
      <name val="宋体"/>
      <charset val="134"/>
    </font>
    <font>
      <sz val="11"/>
      <color indexed="62"/>
      <name val="宋体"/>
      <charset val="134"/>
    </font>
    <font>
      <sz val="11"/>
      <color indexed="20"/>
      <name val="宋体"/>
      <charset val="134"/>
    </font>
    <font>
      <b/>
      <sz val="18"/>
      <color indexed="56"/>
      <name val="宋体"/>
      <charset val="134"/>
    </font>
    <font>
      <b/>
      <sz val="14"/>
      <name val="楷体"/>
      <charset val="134"/>
    </font>
    <font>
      <b/>
      <sz val="11"/>
      <color indexed="56"/>
      <name val="宋体"/>
      <charset val="134"/>
    </font>
    <font>
      <u/>
      <sz val="11"/>
      <color rgb="FF0000FF"/>
      <name val="宋体"/>
      <charset val="0"/>
      <scheme val="minor"/>
    </font>
    <font>
      <b/>
      <sz val="11"/>
      <color indexed="8"/>
      <name val="宋体"/>
      <charset val="134"/>
    </font>
    <font>
      <sz val="11"/>
      <color theme="0"/>
      <name val="宋体"/>
      <charset val="0"/>
      <scheme val="minor"/>
    </font>
    <font>
      <sz val="12"/>
      <color indexed="9"/>
      <name val="宋体"/>
      <charset val="134"/>
    </font>
    <font>
      <sz val="11"/>
      <color theme="1"/>
      <name val="宋体"/>
      <charset val="0"/>
      <scheme val="minor"/>
    </font>
    <font>
      <sz val="11"/>
      <color indexed="9"/>
      <name val="宋体"/>
      <charset val="134"/>
    </font>
    <font>
      <sz val="10"/>
      <name val="楷体"/>
      <charset val="134"/>
    </font>
    <font>
      <sz val="10"/>
      <name val="Geneva"/>
      <charset val="134"/>
    </font>
    <font>
      <sz val="11"/>
      <color rgb="FF3F3F76"/>
      <name val="宋体"/>
      <charset val="0"/>
      <scheme val="minor"/>
    </font>
    <font>
      <sz val="8"/>
      <name val="Times New Roman"/>
      <charset val="134"/>
    </font>
    <font>
      <sz val="12"/>
      <name val="Times New Roman"/>
      <charset val="134"/>
    </font>
    <font>
      <b/>
      <sz val="13"/>
      <color indexed="56"/>
      <name val="宋体"/>
      <charset val="134"/>
    </font>
    <font>
      <sz val="11"/>
      <color indexed="60"/>
      <name val="宋体"/>
      <charset val="134"/>
    </font>
    <font>
      <b/>
      <sz val="15"/>
      <color indexed="56"/>
      <name val="宋体"/>
      <charset val="134"/>
    </font>
    <font>
      <sz val="12"/>
      <color indexed="16"/>
      <name val="宋体"/>
      <charset val="134"/>
    </font>
    <font>
      <sz val="10"/>
      <name val="Helv"/>
      <charset val="134"/>
    </font>
    <font>
      <sz val="10"/>
      <name val="Arial"/>
      <charset val="134"/>
    </font>
    <font>
      <sz val="8"/>
      <name val="Arial"/>
      <charset val="134"/>
    </font>
    <font>
      <b/>
      <sz val="10"/>
      <name val="MS Sans Serif"/>
      <charset val="134"/>
    </font>
    <font>
      <b/>
      <sz val="11"/>
      <color indexed="63"/>
      <name val="宋体"/>
      <charset val="134"/>
    </font>
    <font>
      <sz val="12"/>
      <color indexed="17"/>
      <name val="宋体"/>
      <charset val="134"/>
    </font>
    <font>
      <u/>
      <sz val="12"/>
      <color indexed="12"/>
      <name val="宋体"/>
      <charset val="134"/>
    </font>
    <font>
      <sz val="11"/>
      <color rgb="FF9C0006"/>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仿宋_GB2312"/>
      <charset val="134"/>
    </font>
    <font>
      <b/>
      <sz val="12"/>
      <name val="Arial"/>
      <charset val="134"/>
    </font>
    <font>
      <sz val="9"/>
      <name val="宋体"/>
      <charset val="134"/>
    </font>
    <font>
      <sz val="10"/>
      <name val="MS Sans Serif"/>
      <charset val="134"/>
    </font>
    <font>
      <b/>
      <sz val="10"/>
      <name val="Tms Rmn"/>
      <charset val="134"/>
    </font>
    <font>
      <sz val="10"/>
      <name val="Times New Roman"/>
      <charset val="134"/>
    </font>
    <font>
      <b/>
      <sz val="13"/>
      <color indexed="54"/>
      <name val="宋体"/>
      <charset val="134"/>
    </font>
    <font>
      <b/>
      <sz val="10"/>
      <color indexed="9"/>
      <name val="宋体"/>
      <charset val="134"/>
    </font>
    <font>
      <sz val="12"/>
      <name val="Helv"/>
      <charset val="134"/>
    </font>
    <font>
      <b/>
      <sz val="9"/>
      <name val="Arial"/>
      <charset val="134"/>
    </font>
    <font>
      <b/>
      <sz val="15"/>
      <color indexed="54"/>
      <name val="宋体"/>
      <charset val="134"/>
    </font>
    <font>
      <sz val="12"/>
      <color indexed="9"/>
      <name val="Helv"/>
      <charset val="134"/>
    </font>
    <font>
      <b/>
      <sz val="8"/>
      <color indexed="9"/>
      <name val="宋体"/>
      <charset val="134"/>
    </font>
    <font>
      <sz val="7"/>
      <name val="Small Fonts"/>
      <charset val="134"/>
    </font>
    <font>
      <sz val="9"/>
      <name val="微软雅黑"/>
      <charset val="134"/>
    </font>
    <font>
      <sz val="10"/>
      <color indexed="8"/>
      <name val="MS Sans Serif"/>
      <charset val="134"/>
    </font>
    <font>
      <b/>
      <sz val="11"/>
      <color indexed="54"/>
      <name val="宋体"/>
      <charset val="134"/>
    </font>
    <font>
      <b/>
      <sz val="11"/>
      <color indexed="9"/>
      <name val="宋体"/>
      <charset val="134"/>
    </font>
    <font>
      <b/>
      <sz val="18"/>
      <color indexed="62"/>
      <name val="宋体"/>
      <charset val="134"/>
    </font>
    <font>
      <i/>
      <sz val="11"/>
      <color indexed="23"/>
      <name val="宋体"/>
      <charset val="134"/>
    </font>
    <font>
      <b/>
      <sz val="18"/>
      <color indexed="54"/>
      <name val="宋体"/>
      <charset val="134"/>
    </font>
    <font>
      <sz val="11"/>
      <color indexed="52"/>
      <name val="宋体"/>
      <charset val="134"/>
    </font>
    <font>
      <sz val="11"/>
      <color indexed="10"/>
      <name val="宋体"/>
      <charset val="134"/>
    </font>
    <font>
      <b/>
      <sz val="11"/>
      <color indexed="52"/>
      <name val="宋体"/>
      <charset val="134"/>
    </font>
    <font>
      <u/>
      <sz val="10"/>
      <color indexed="12"/>
      <name val="Times"/>
      <charset val="134"/>
    </font>
    <font>
      <u/>
      <sz val="11"/>
      <color indexed="52"/>
      <name val="宋体"/>
      <charset val="134"/>
    </font>
    <font>
      <b/>
      <sz val="10"/>
      <name val="Arial"/>
      <charset val="134"/>
    </font>
    <font>
      <u/>
      <sz val="12"/>
      <color indexed="36"/>
      <name val="宋体"/>
      <charset val="134"/>
    </font>
    <font>
      <sz val="12"/>
      <name val="Courier"/>
      <charset val="134"/>
    </font>
  </fonts>
  <fills count="6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theme="7"/>
        <bgColor indexed="64"/>
      </patternFill>
    </fill>
    <fill>
      <patternFill patternType="solid">
        <fgColor indexed="49"/>
        <bgColor indexed="64"/>
      </patternFill>
    </fill>
    <fill>
      <patternFill patternType="solid">
        <fgColor theme="7" tint="0.799981688894314"/>
        <bgColor indexed="64"/>
      </patternFill>
    </fill>
    <fill>
      <patternFill patternType="solid">
        <fgColor indexed="10"/>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indexed="52"/>
        <bgColor indexed="64"/>
      </patternFill>
    </fill>
    <fill>
      <patternFill patternType="solid">
        <fgColor indexed="22"/>
        <bgColor indexed="64"/>
      </patternFill>
    </fill>
    <fill>
      <patternFill patternType="solid">
        <fgColor indexed="26"/>
        <bgColor indexed="64"/>
      </patternFill>
    </fill>
    <fill>
      <patternFill patternType="solid">
        <fgColor indexed="55"/>
        <bgColor indexed="64"/>
      </patternFill>
    </fill>
    <fill>
      <patternFill patternType="solid">
        <fgColor indexed="54"/>
        <bgColor indexed="64"/>
      </patternFill>
    </fill>
    <fill>
      <patternFill patternType="solid">
        <fgColor indexed="36"/>
        <bgColor indexed="64"/>
      </patternFill>
    </fill>
    <fill>
      <patternFill patternType="solid">
        <fgColor indexed="27"/>
        <bgColor indexed="64"/>
      </patternFill>
    </fill>
    <fill>
      <patternFill patternType="solid">
        <fgColor indexed="44"/>
        <bgColor indexed="64"/>
      </patternFill>
    </fill>
    <fill>
      <patternFill patternType="solid">
        <fgColor indexed="29"/>
        <bgColor indexed="64"/>
      </patternFill>
    </fill>
    <fill>
      <patternFill patternType="solid">
        <fgColor indexed="31"/>
        <bgColor indexed="64"/>
      </patternFill>
    </fill>
    <fill>
      <patternFill patternType="solid">
        <fgColor indexed="43"/>
        <bgColor indexed="64"/>
      </patternFill>
    </fill>
    <fill>
      <patternFill patternType="solid">
        <fgColor indexed="45"/>
        <bgColor indexed="64"/>
      </patternFill>
    </fill>
    <fill>
      <patternFill patternType="solid">
        <fgColor indexed="51"/>
        <bgColor indexed="64"/>
      </patternFill>
    </fill>
    <fill>
      <patternFill patternType="solid">
        <fgColor indexed="48"/>
        <bgColor indexed="64"/>
      </patternFill>
    </fill>
    <fill>
      <patternFill patternType="solid">
        <fgColor indexed="11"/>
        <bgColor indexed="64"/>
      </patternFill>
    </fill>
    <fill>
      <patternFill patternType="solid">
        <fgColor indexed="14"/>
        <bgColor indexed="64"/>
      </patternFill>
    </fill>
    <fill>
      <patternFill patternType="solid">
        <fgColor rgb="FFFFC7CE"/>
        <bgColor indexed="64"/>
      </patternFill>
    </fill>
    <fill>
      <patternFill patternType="solid">
        <fgColor indexed="25"/>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indexed="30"/>
        <bgColor indexed="64"/>
      </patternFill>
    </fill>
    <fill>
      <patternFill patternType="gray0625"/>
    </fill>
    <fill>
      <patternFill patternType="solid">
        <fgColor indexed="15"/>
        <bgColor indexed="64"/>
      </patternFill>
    </fill>
    <fill>
      <patternFill patternType="lightUp">
        <fgColor indexed="9"/>
        <bgColor indexed="29"/>
      </patternFill>
    </fill>
    <fill>
      <patternFill patternType="mediumGray">
        <fgColor indexed="22"/>
      </patternFill>
    </fill>
    <fill>
      <patternFill patternType="solid">
        <fgColor indexed="12"/>
        <bgColor indexed="64"/>
      </patternFill>
    </fill>
    <fill>
      <patternFill patternType="solid">
        <fgColor indexed="57"/>
        <bgColor indexed="64"/>
      </patternFill>
    </fill>
    <fill>
      <patternFill patternType="solid">
        <fgColor indexed="53"/>
        <bgColor indexed="64"/>
      </patternFill>
    </fill>
    <fill>
      <patternFill patternType="lightUp">
        <fgColor indexed="9"/>
        <bgColor indexed="55"/>
      </patternFill>
    </fill>
    <fill>
      <patternFill patternType="lightUp">
        <fgColor indexed="9"/>
        <bgColor indexed="22"/>
      </patternFill>
    </fill>
    <fill>
      <patternFill patternType="solid">
        <fgColor indexed="62"/>
        <bgColor indexed="64"/>
      </patternFill>
    </fill>
    <fill>
      <patternFill patternType="solid">
        <fgColor indexed="40"/>
        <bgColor indexed="64"/>
      </patternFill>
    </fill>
  </fills>
  <borders count="5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rgb="FF000000"/>
      </right>
      <top/>
      <bottom style="thin">
        <color rgb="FF000000"/>
      </bottom>
      <diagonal/>
    </border>
    <border>
      <left style="thin">
        <color auto="1"/>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rgb="FF000000"/>
      </right>
      <top style="thin">
        <color rgb="FF000000"/>
      </top>
      <bottom/>
      <diagonal/>
    </border>
    <border>
      <left style="thin">
        <color auto="1"/>
      </left>
      <right style="thin">
        <color rgb="FF000000"/>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auto="1"/>
      </right>
      <top style="thin">
        <color indexed="8"/>
      </top>
      <bottom style="thin">
        <color indexed="8"/>
      </bottom>
      <diagonal/>
    </border>
    <border>
      <left style="thin">
        <color indexed="8"/>
      </left>
      <right style="thin">
        <color indexed="8"/>
      </right>
      <top/>
      <bottom style="thin">
        <color auto="1"/>
      </bottom>
      <diagonal/>
    </border>
    <border>
      <left style="thin">
        <color indexed="8"/>
      </left>
      <right style="thin">
        <color indexed="8"/>
      </right>
      <top style="thin">
        <color auto="1"/>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medium">
        <color auto="1"/>
      </bottom>
      <diagonal/>
    </border>
    <border>
      <left style="thin">
        <color indexed="63"/>
      </left>
      <right style="thin">
        <color indexed="63"/>
      </right>
      <top style="thin">
        <color indexed="63"/>
      </top>
      <bottom style="thin">
        <color indexed="6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medium">
        <color indexed="30"/>
      </bottom>
      <diagonal/>
    </border>
    <border>
      <left/>
      <right/>
      <top style="medium">
        <color auto="1"/>
      </top>
      <bottom style="medium">
        <color auto="1"/>
      </bottom>
      <diagonal/>
    </border>
    <border>
      <left/>
      <right/>
      <top/>
      <bottom style="thick">
        <color indexed="43"/>
      </bottom>
      <diagonal/>
    </border>
    <border>
      <left/>
      <right/>
      <top style="medium">
        <color indexed="9"/>
      </top>
      <bottom style="medium">
        <color indexed="9"/>
      </bottom>
      <diagonal/>
    </border>
    <border>
      <left/>
      <right/>
      <top style="thin">
        <color indexed="11"/>
      </top>
      <bottom style="double">
        <color indexed="11"/>
      </bottom>
      <diagonal/>
    </border>
    <border>
      <left/>
      <right/>
      <top/>
      <bottom style="thick">
        <color indexed="11"/>
      </bottom>
      <diagonal/>
    </border>
    <border>
      <left/>
      <right/>
      <top/>
      <bottom style="medium">
        <color indexed="4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1328">
    <xf numFmtId="0" fontId="0" fillId="0" borderId="0">
      <alignment vertical="center"/>
    </xf>
    <xf numFmtId="42" fontId="1" fillId="0" borderId="0" applyFont="0" applyFill="0" applyBorder="0" applyAlignment="0" applyProtection="0">
      <alignment vertical="center"/>
    </xf>
    <xf numFmtId="44" fontId="1" fillId="0" borderId="0" applyFont="0" applyFill="0" applyBorder="0" applyAlignment="0" applyProtection="0">
      <alignment vertical="center"/>
    </xf>
    <xf numFmtId="0" fontId="67" fillId="0" borderId="0">
      <alignment vertical="center"/>
    </xf>
    <xf numFmtId="0" fontId="66" fillId="0" borderId="29" applyNumberFormat="0" applyFill="0" applyProtection="0">
      <alignment horizontal="center" vertical="center"/>
    </xf>
    <xf numFmtId="0" fontId="65" fillId="9" borderId="0" applyNumberFormat="0" applyBorder="0" applyAlignment="0" applyProtection="0">
      <alignment vertical="center"/>
    </xf>
    <xf numFmtId="0" fontId="68" fillId="13" borderId="30" applyNumberFormat="0" applyAlignment="0" applyProtection="0">
      <alignment vertical="center"/>
    </xf>
    <xf numFmtId="0" fontId="63" fillId="7" borderId="0" applyNumberFormat="0" applyBorder="0" applyAlignment="0" applyProtection="0">
      <alignment vertical="center"/>
    </xf>
    <xf numFmtId="0" fontId="61" fillId="0" borderId="28" applyNumberFormat="0" applyFill="0" applyAlignment="0" applyProtection="0">
      <alignment vertical="center"/>
    </xf>
    <xf numFmtId="0" fontId="64" fillId="15" borderId="0" applyNumberFormat="0" applyBorder="0" applyAlignment="0" applyProtection="0">
      <alignment vertical="center"/>
    </xf>
    <xf numFmtId="9" fontId="7" fillId="0" borderId="0" applyFont="0" applyFill="0" applyBorder="0" applyAlignment="0" applyProtection="0">
      <alignment vertical="center"/>
    </xf>
    <xf numFmtId="0" fontId="69" fillId="0" borderId="0">
      <alignment horizontal="center" vertical="center" wrapText="1"/>
      <protection locked="0"/>
    </xf>
    <xf numFmtId="0" fontId="53" fillId="3" borderId="0" applyNumberFormat="0" applyBorder="0" applyAlignment="0" applyProtection="0">
      <alignment vertical="center"/>
    </xf>
    <xf numFmtId="0" fontId="63" fillId="27" borderId="0" applyNumberFormat="0" applyBorder="0" applyAlignment="0" applyProtection="0">
      <alignment vertical="center"/>
    </xf>
    <xf numFmtId="0" fontId="19" fillId="24" borderId="0" applyNumberFormat="0" applyBorder="0" applyAlignment="0" applyProtection="0">
      <alignment vertical="center"/>
    </xf>
    <xf numFmtId="0" fontId="7" fillId="0" borderId="0">
      <alignment vertical="center"/>
    </xf>
    <xf numFmtId="41" fontId="1" fillId="0" borderId="0" applyFont="0" applyFill="0" applyBorder="0" applyAlignment="0" applyProtection="0">
      <alignment vertical="center"/>
    </xf>
    <xf numFmtId="0" fontId="19" fillId="25" borderId="0" applyNumberFormat="0" applyBorder="0" applyAlignment="0" applyProtection="0">
      <alignment vertical="center"/>
    </xf>
    <xf numFmtId="0" fontId="7" fillId="0" borderId="0">
      <alignment vertical="center"/>
    </xf>
    <xf numFmtId="0" fontId="67" fillId="0" borderId="0">
      <alignment vertical="center"/>
    </xf>
    <xf numFmtId="0" fontId="0" fillId="0" borderId="0">
      <alignment vertical="center"/>
    </xf>
    <xf numFmtId="0" fontId="64" fillId="20" borderId="0" applyNumberFormat="0" applyBorder="0" applyAlignment="0" applyProtection="0">
      <alignment vertical="center"/>
    </xf>
    <xf numFmtId="0" fontId="82" fillId="39" borderId="0" applyNumberFormat="0" applyBorder="0" applyAlignment="0" applyProtection="0">
      <alignment vertical="center"/>
    </xf>
    <xf numFmtId="43" fontId="0" fillId="0" borderId="0" applyFont="0" applyFill="0" applyBorder="0" applyAlignment="0" applyProtection="0">
      <alignment vertical="center"/>
    </xf>
    <xf numFmtId="0" fontId="62" fillId="17" borderId="0" applyNumberFormat="0" applyBorder="0" applyAlignment="0" applyProtection="0">
      <alignment vertical="center"/>
    </xf>
    <xf numFmtId="0" fontId="63" fillId="23" borderId="0" applyNumberFormat="0" applyBorder="0" applyAlignment="0" applyProtection="0">
      <alignment vertical="center"/>
    </xf>
    <xf numFmtId="176" fontId="76" fillId="0" borderId="29" applyFill="0" applyProtection="0">
      <alignment horizontal="right" vertical="center"/>
    </xf>
    <xf numFmtId="0" fontId="65" fillId="23" borderId="0" applyNumberFormat="0" applyBorder="0" applyAlignment="0" applyProtection="0">
      <alignment vertical="center"/>
    </xf>
    <xf numFmtId="0" fontId="63" fillId="26" borderId="0" applyNumberFormat="0" applyBorder="0" applyAlignment="0" applyProtection="0">
      <alignment vertical="center"/>
    </xf>
    <xf numFmtId="0" fontId="53" fillId="29" borderId="0" applyNumberFormat="0" applyBorder="0" applyAlignment="0" applyProtection="0">
      <alignment vertical="center"/>
    </xf>
    <xf numFmtId="0" fontId="77" fillId="25" borderId="1" applyNumberFormat="0" applyBorder="0" applyAlignment="0" applyProtection="0">
      <alignment vertical="center"/>
    </xf>
    <xf numFmtId="0" fontId="60" fillId="0" borderId="0" applyNumberFormat="0" applyFill="0" applyBorder="0" applyAlignment="0" applyProtection="0">
      <alignment vertical="center"/>
    </xf>
    <xf numFmtId="9" fontId="7" fillId="0" borderId="0" applyFont="0" applyFill="0" applyBorder="0" applyAlignment="0" applyProtection="0">
      <alignment vertical="center"/>
    </xf>
    <xf numFmtId="0" fontId="65" fillId="36" borderId="0" applyNumberFormat="0" applyBorder="0" applyAlignment="0" applyProtection="0">
      <alignment vertical="center"/>
    </xf>
    <xf numFmtId="0" fontId="74" fillId="34" borderId="0" applyNumberFormat="0" applyBorder="0" applyAlignment="0" applyProtection="0">
      <alignment vertical="center"/>
    </xf>
    <xf numFmtId="0" fontId="63" fillId="27" borderId="0" applyNumberFormat="0" applyBorder="0" applyAlignment="0" applyProtection="0">
      <alignment vertical="center"/>
    </xf>
    <xf numFmtId="0" fontId="83" fillId="0" borderId="0" applyNumberFormat="0" applyFill="0" applyBorder="0" applyAlignment="0" applyProtection="0">
      <alignment vertical="center"/>
    </xf>
    <xf numFmtId="0" fontId="70" fillId="0" borderId="0">
      <alignment vertical="center"/>
    </xf>
    <xf numFmtId="0" fontId="1" fillId="41" borderId="36" applyNumberFormat="0" applyFont="0" applyAlignment="0" applyProtection="0">
      <alignment vertical="center"/>
    </xf>
    <xf numFmtId="0" fontId="65" fillId="31" borderId="0" applyNumberFormat="0" applyBorder="0" applyAlignment="0" applyProtection="0">
      <alignment vertical="center"/>
    </xf>
    <xf numFmtId="0" fontId="63" fillId="30" borderId="0" applyNumberFormat="0" applyBorder="0" applyAlignment="0" applyProtection="0">
      <alignment vertical="center"/>
    </xf>
    <xf numFmtId="0" fontId="63" fillId="23" borderId="0" applyNumberFormat="0" applyBorder="0" applyAlignment="0" applyProtection="0">
      <alignment vertical="center"/>
    </xf>
    <xf numFmtId="0" fontId="62" fillId="42" borderId="0" applyNumberFormat="0" applyBorder="0" applyAlignment="0" applyProtection="0">
      <alignment vertical="center"/>
    </xf>
    <xf numFmtId="0" fontId="63" fillId="26" borderId="0" applyNumberFormat="0" applyBorder="0" applyAlignment="0" applyProtection="0">
      <alignment vertical="center"/>
    </xf>
    <xf numFmtId="9" fontId="7" fillId="0" borderId="0" applyFont="0" applyFill="0" applyBorder="0" applyAlignment="0" applyProtection="0">
      <alignment vertical="center"/>
    </xf>
    <xf numFmtId="0" fontId="84" fillId="0" borderId="0" applyNumberFormat="0" applyFill="0" applyBorder="0" applyAlignment="0" applyProtection="0">
      <alignment vertical="center"/>
    </xf>
    <xf numFmtId="0" fontId="85" fillId="0" borderId="0" applyNumberFormat="0" applyFill="0" applyBorder="0" applyAlignment="0" applyProtection="0">
      <alignment vertical="center"/>
    </xf>
    <xf numFmtId="0" fontId="7" fillId="0" borderId="0">
      <alignment vertical="center"/>
    </xf>
    <xf numFmtId="0" fontId="7" fillId="0" borderId="0">
      <alignment vertical="center"/>
    </xf>
    <xf numFmtId="0" fontId="65" fillId="34" borderId="0" applyNumberFormat="0" applyBorder="0" applyAlignment="0" applyProtection="0">
      <alignment vertical="center"/>
    </xf>
    <xf numFmtId="0" fontId="86" fillId="0" borderId="0" applyNumberFormat="0" applyFill="0" applyBorder="0" applyAlignment="0" applyProtection="0">
      <alignment vertical="center"/>
    </xf>
    <xf numFmtId="0" fontId="63" fillId="30" borderId="0" applyNumberFormat="0" applyBorder="0" applyAlignment="0" applyProtection="0">
      <alignment vertical="center"/>
    </xf>
    <xf numFmtId="0" fontId="87" fillId="0" borderId="0" applyNumberFormat="0" applyFill="0" applyBorder="0" applyAlignment="0" applyProtection="0">
      <alignment vertical="center"/>
    </xf>
    <xf numFmtId="0" fontId="73" fillId="0" borderId="33" applyNumberFormat="0" applyFill="0" applyAlignment="0" applyProtection="0">
      <alignment vertical="center"/>
    </xf>
    <xf numFmtId="9" fontId="7" fillId="0" borderId="0" applyFont="0" applyFill="0" applyBorder="0" applyAlignment="0" applyProtection="0">
      <alignment vertical="center"/>
    </xf>
    <xf numFmtId="0" fontId="88" fillId="0" borderId="37" applyNumberFormat="0" applyFill="0" applyAlignment="0" applyProtection="0">
      <alignment vertical="center"/>
    </xf>
    <xf numFmtId="0" fontId="56" fillId="34" borderId="0" applyNumberFormat="0" applyBorder="0" applyAlignment="0" applyProtection="0">
      <alignment vertical="center"/>
    </xf>
    <xf numFmtId="0" fontId="70" fillId="0" borderId="0">
      <alignment vertical="center"/>
    </xf>
    <xf numFmtId="0" fontId="65" fillId="34" borderId="0" applyNumberFormat="0" applyBorder="0" applyAlignment="0" applyProtection="0">
      <alignment vertical="center"/>
    </xf>
    <xf numFmtId="9" fontId="7" fillId="0" borderId="0" applyFont="0" applyFill="0" applyBorder="0" applyAlignment="0" applyProtection="0">
      <alignment vertical="center"/>
    </xf>
    <xf numFmtId="0" fontId="89" fillId="0" borderId="37" applyNumberFormat="0" applyFill="0" applyAlignment="0" applyProtection="0">
      <alignment vertical="center"/>
    </xf>
    <xf numFmtId="0" fontId="62" fillId="43" borderId="0" applyNumberFormat="0" applyBorder="0" applyAlignment="0" applyProtection="0">
      <alignment vertical="center"/>
    </xf>
    <xf numFmtId="0" fontId="63" fillId="27" borderId="0" applyNumberFormat="0" applyBorder="0" applyAlignment="0" applyProtection="0">
      <alignment vertical="center"/>
    </xf>
    <xf numFmtId="0" fontId="63" fillId="23" borderId="0" applyNumberFormat="0" applyBorder="0" applyAlignment="0" applyProtection="0">
      <alignment vertical="center"/>
    </xf>
    <xf numFmtId="9" fontId="7" fillId="0" borderId="0" applyFont="0" applyFill="0" applyBorder="0" applyAlignment="0" applyProtection="0">
      <alignment vertical="center"/>
    </xf>
    <xf numFmtId="0" fontId="84" fillId="0" borderId="38" applyNumberFormat="0" applyFill="0" applyAlignment="0" applyProtection="0">
      <alignment vertical="center"/>
    </xf>
    <xf numFmtId="0" fontId="63" fillId="23" borderId="0" applyNumberFormat="0" applyBorder="0" applyAlignment="0" applyProtection="0">
      <alignment vertical="center"/>
    </xf>
    <xf numFmtId="0" fontId="62" fillId="11" borderId="0" applyNumberFormat="0" applyBorder="0" applyAlignment="0" applyProtection="0">
      <alignment vertical="center"/>
    </xf>
    <xf numFmtId="0" fontId="90" fillId="44" borderId="39" applyNumberFormat="0" applyAlignment="0" applyProtection="0">
      <alignment vertical="center"/>
    </xf>
    <xf numFmtId="0" fontId="91" fillId="44" borderId="30" applyNumberFormat="0" applyAlignment="0" applyProtection="0">
      <alignment vertical="center"/>
    </xf>
    <xf numFmtId="0" fontId="0" fillId="30" borderId="0" applyNumberFormat="0" applyBorder="0" applyAlignment="0" applyProtection="0">
      <alignment vertical="center"/>
    </xf>
    <xf numFmtId="0" fontId="92" fillId="45" borderId="40" applyNumberFormat="0" applyAlignment="0" applyProtection="0">
      <alignment vertical="center"/>
    </xf>
    <xf numFmtId="0" fontId="64" fillId="16" borderId="0" applyNumberFormat="0" applyBorder="0" applyAlignment="0" applyProtection="0">
      <alignment vertical="center"/>
    </xf>
    <xf numFmtId="0" fontId="62" fillId="46" borderId="0" applyNumberFormat="0" applyBorder="0" applyAlignment="0" applyProtection="0">
      <alignment vertical="center"/>
    </xf>
    <xf numFmtId="0" fontId="7" fillId="0" borderId="0">
      <alignment vertical="center"/>
    </xf>
    <xf numFmtId="0" fontId="78" fillId="0" borderId="34">
      <alignment horizontal="center" vertical="center"/>
    </xf>
    <xf numFmtId="0" fontId="93" fillId="0" borderId="41" applyNumberFormat="0" applyFill="0" applyAlignment="0" applyProtection="0">
      <alignment vertical="center"/>
    </xf>
    <xf numFmtId="0" fontId="65" fillId="36" borderId="0" applyNumberFormat="0" applyBorder="0" applyAlignment="0" applyProtection="0">
      <alignment vertical="center"/>
    </xf>
    <xf numFmtId="0" fontId="94" fillId="0" borderId="42" applyNumberFormat="0" applyFill="0" applyAlignment="0" applyProtection="0">
      <alignment vertical="center"/>
    </xf>
    <xf numFmtId="0" fontId="95" fillId="47" borderId="0" applyNumberFormat="0" applyBorder="0" applyAlignment="0" applyProtection="0">
      <alignment vertical="center"/>
    </xf>
    <xf numFmtId="0" fontId="0" fillId="3" borderId="0" applyNumberFormat="0" applyBorder="0" applyAlignment="0" applyProtection="0">
      <alignment vertical="center"/>
    </xf>
    <xf numFmtId="0" fontId="96" fillId="48" borderId="0" applyNumberFormat="0" applyBorder="0" applyAlignment="0" applyProtection="0">
      <alignment vertical="center"/>
    </xf>
    <xf numFmtId="0" fontId="64" fillId="14" borderId="0" applyNumberFormat="0" applyBorder="0" applyAlignment="0" applyProtection="0">
      <alignment vertical="center"/>
    </xf>
    <xf numFmtId="0" fontId="62" fillId="49" borderId="0" applyNumberFormat="0" applyBorder="0" applyAlignment="0" applyProtection="0">
      <alignment vertical="center"/>
    </xf>
    <xf numFmtId="0" fontId="7" fillId="0" borderId="0">
      <alignment vertical="center"/>
    </xf>
    <xf numFmtId="0" fontId="76" fillId="0" borderId="6" applyNumberFormat="0" applyFill="0" applyProtection="0">
      <alignment horizontal="right" vertical="center"/>
    </xf>
    <xf numFmtId="0" fontId="64" fillId="50" borderId="0" applyNumberFormat="0" applyBorder="0" applyAlignment="0" applyProtection="0">
      <alignment vertical="center"/>
    </xf>
    <xf numFmtId="0" fontId="19" fillId="25" borderId="0" applyNumberFormat="0" applyBorder="0" applyAlignment="0" applyProtection="0">
      <alignment vertical="center"/>
    </xf>
    <xf numFmtId="0" fontId="64" fillId="51" borderId="0" applyNumberFormat="0" applyBorder="0" applyAlignment="0" applyProtection="0">
      <alignment vertical="center"/>
    </xf>
    <xf numFmtId="0" fontId="64" fillId="52" borderId="0" applyNumberFormat="0" applyBorder="0" applyAlignment="0" applyProtection="0">
      <alignment vertical="center"/>
    </xf>
    <xf numFmtId="0" fontId="64" fillId="53" borderId="0" applyNumberFormat="0" applyBorder="0" applyAlignment="0" applyProtection="0">
      <alignment vertical="center"/>
    </xf>
    <xf numFmtId="0" fontId="19" fillId="24" borderId="0" applyNumberFormat="0" applyBorder="0" applyAlignment="0" applyProtection="0">
      <alignment vertical="center"/>
    </xf>
    <xf numFmtId="0" fontId="62" fillId="54" borderId="0" applyNumberFormat="0" applyBorder="0" applyAlignment="0" applyProtection="0">
      <alignment vertical="center"/>
    </xf>
    <xf numFmtId="0" fontId="80" fillId="3" borderId="0" applyNumberFormat="0" applyBorder="0" applyAlignment="0" applyProtection="0">
      <alignment vertical="center"/>
    </xf>
    <xf numFmtId="0" fontId="19" fillId="24" borderId="0" applyNumberFormat="0" applyBorder="0" applyAlignment="0" applyProtection="0">
      <alignment vertical="center"/>
    </xf>
    <xf numFmtId="0" fontId="7" fillId="0" borderId="0" applyNumberFormat="0" applyFont="0" applyFill="0" applyBorder="0" applyAlignment="0" applyProtection="0">
      <alignment horizontal="left" vertical="center"/>
    </xf>
    <xf numFmtId="0" fontId="62" fillId="6" borderId="0" applyNumberFormat="0" applyBorder="0" applyAlignment="0" applyProtection="0">
      <alignment vertical="center"/>
    </xf>
    <xf numFmtId="0" fontId="64" fillId="8" borderId="0" applyNumberFormat="0" applyBorder="0" applyAlignment="0" applyProtection="0">
      <alignment vertical="center"/>
    </xf>
    <xf numFmtId="0" fontId="64" fillId="10" borderId="0" applyNumberFormat="0" applyBorder="0" applyAlignment="0" applyProtection="0">
      <alignment vertical="center"/>
    </xf>
    <xf numFmtId="0" fontId="62" fillId="12" borderId="0" applyNumberFormat="0" applyBorder="0" applyAlignment="0" applyProtection="0">
      <alignment vertical="center"/>
    </xf>
    <xf numFmtId="0" fontId="65" fillId="24" borderId="0" applyNumberFormat="0" applyBorder="0" applyAlignment="0" applyProtection="0">
      <alignment vertical="center"/>
    </xf>
    <xf numFmtId="0" fontId="64" fillId="22" borderId="0" applyNumberFormat="0" applyBorder="0" applyAlignment="0" applyProtection="0">
      <alignment vertical="center"/>
    </xf>
    <xf numFmtId="0" fontId="63" fillId="23" borderId="0" applyNumberFormat="0" applyBorder="0" applyAlignment="0" applyProtection="0">
      <alignment vertical="center"/>
    </xf>
    <xf numFmtId="0" fontId="73" fillId="0" borderId="33" applyNumberFormat="0" applyFill="0" applyAlignment="0" applyProtection="0">
      <alignment vertical="center"/>
    </xf>
    <xf numFmtId="0" fontId="62" fillId="19" borderId="0" applyNumberFormat="0" applyBorder="0" applyAlignment="0" applyProtection="0">
      <alignment vertical="center"/>
    </xf>
    <xf numFmtId="0" fontId="62" fillId="55" borderId="0" applyNumberFormat="0" applyBorder="0" applyAlignment="0" applyProtection="0">
      <alignment vertical="center"/>
    </xf>
    <xf numFmtId="0" fontId="75" fillId="0" borderId="0">
      <alignment vertical="center"/>
    </xf>
    <xf numFmtId="0" fontId="64" fillId="21" borderId="0" applyNumberFormat="0" applyBorder="0" applyAlignment="0" applyProtection="0">
      <alignment vertical="center"/>
    </xf>
    <xf numFmtId="0" fontId="63" fillId="23" borderId="0" applyNumberFormat="0" applyBorder="0" applyAlignment="0" applyProtection="0">
      <alignment vertical="center"/>
    </xf>
    <xf numFmtId="0" fontId="73" fillId="0" borderId="33" applyNumberFormat="0" applyFill="0" applyAlignment="0" applyProtection="0">
      <alignment vertical="center"/>
    </xf>
    <xf numFmtId="0" fontId="62" fillId="18" borderId="0" applyNumberFormat="0" applyBorder="0" applyAlignment="0" applyProtection="0">
      <alignment vertical="center"/>
    </xf>
    <xf numFmtId="0" fontId="67" fillId="0" borderId="0">
      <alignment vertical="center"/>
    </xf>
    <xf numFmtId="0" fontId="7" fillId="0" borderId="0">
      <alignment vertical="center"/>
    </xf>
    <xf numFmtId="0" fontId="19" fillId="25" borderId="0" applyNumberFormat="0" applyBorder="0" applyAlignment="0" applyProtection="0">
      <alignment vertical="center"/>
    </xf>
    <xf numFmtId="0" fontId="70" fillId="0" borderId="0">
      <alignment vertical="center"/>
    </xf>
    <xf numFmtId="0" fontId="75" fillId="0" borderId="0">
      <alignment vertical="center"/>
    </xf>
    <xf numFmtId="0" fontId="75" fillId="0" borderId="0">
      <alignment vertical="center"/>
    </xf>
    <xf numFmtId="0" fontId="70" fillId="0" borderId="0">
      <alignment vertical="center"/>
    </xf>
    <xf numFmtId="0" fontId="67" fillId="0" borderId="0">
      <alignment vertical="center"/>
    </xf>
    <xf numFmtId="0" fontId="19" fillId="25" borderId="0" applyNumberFormat="0" applyBorder="0" applyAlignment="0" applyProtection="0">
      <alignment vertical="center"/>
    </xf>
    <xf numFmtId="9" fontId="7" fillId="0" borderId="0" applyFont="0" applyFill="0" applyBorder="0" applyAlignment="0" applyProtection="0">
      <alignment vertical="center"/>
    </xf>
    <xf numFmtId="0" fontId="6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67" fillId="0" borderId="0">
      <alignment vertical="center"/>
    </xf>
    <xf numFmtId="9" fontId="7" fillId="0" borderId="0" applyFont="0" applyFill="0" applyBorder="0" applyAlignment="0" applyProtection="0">
      <alignment vertical="center"/>
    </xf>
    <xf numFmtId="49" fontId="7" fillId="0" borderId="0" applyFont="0" applyFill="0" applyBorder="0" applyAlignment="0" applyProtection="0">
      <alignment vertical="center"/>
    </xf>
    <xf numFmtId="0" fontId="0" fillId="0" borderId="0">
      <alignment vertical="center"/>
    </xf>
    <xf numFmtId="0" fontId="70" fillId="0" borderId="0">
      <alignment vertical="center"/>
    </xf>
    <xf numFmtId="0" fontId="67" fillId="0" borderId="0">
      <alignment vertical="center"/>
    </xf>
    <xf numFmtId="0" fontId="7" fillId="0" borderId="0">
      <alignment vertical="center"/>
    </xf>
    <xf numFmtId="0" fontId="19" fillId="25" borderId="0" applyNumberFormat="0" applyBorder="0" applyAlignment="0" applyProtection="0">
      <alignment vertical="center"/>
    </xf>
    <xf numFmtId="0" fontId="67" fillId="0" borderId="0">
      <alignment vertical="center"/>
    </xf>
    <xf numFmtId="9" fontId="7" fillId="0" borderId="0" applyFont="0" applyFill="0" applyBorder="0" applyAlignment="0" applyProtection="0">
      <alignment vertical="center"/>
    </xf>
    <xf numFmtId="0" fontId="67" fillId="0" borderId="0">
      <alignment vertical="center"/>
    </xf>
    <xf numFmtId="49" fontId="7" fillId="0" borderId="0" applyFont="0" applyFill="0" applyBorder="0" applyAlignment="0" applyProtection="0">
      <alignment vertical="center"/>
    </xf>
    <xf numFmtId="0" fontId="81" fillId="0" borderId="0" applyNumberFormat="0" applyFill="0" applyBorder="0" applyAlignment="0" applyProtection="0">
      <alignment vertical="top"/>
      <protection locked="0"/>
    </xf>
    <xf numFmtId="0" fontId="63" fillId="27" borderId="0" applyNumberFormat="0" applyBorder="0" applyAlignment="0" applyProtection="0">
      <alignment vertical="center"/>
    </xf>
    <xf numFmtId="0" fontId="67" fillId="0" borderId="0">
      <alignment vertical="center"/>
    </xf>
    <xf numFmtId="0" fontId="63" fillId="30" borderId="0" applyNumberFormat="0" applyBorder="0" applyAlignment="0" applyProtection="0">
      <alignment vertical="center"/>
    </xf>
    <xf numFmtId="0" fontId="67" fillId="0" borderId="0">
      <alignment vertical="center"/>
    </xf>
    <xf numFmtId="0" fontId="67" fillId="0" borderId="0">
      <alignment vertical="center"/>
    </xf>
    <xf numFmtId="10" fontId="7" fillId="0" borderId="0" applyFont="0" applyFill="0" applyBorder="0" applyAlignment="0" applyProtection="0">
      <alignment vertical="center"/>
    </xf>
    <xf numFmtId="9" fontId="7" fillId="0" borderId="0" applyFont="0" applyFill="0" applyBorder="0" applyAlignment="0" applyProtection="0">
      <alignment vertical="center"/>
    </xf>
    <xf numFmtId="0" fontId="67" fillId="0" borderId="0">
      <alignment vertical="center"/>
    </xf>
    <xf numFmtId="0" fontId="71" fillId="0" borderId="31" applyNumberFormat="0" applyFill="0" applyAlignment="0" applyProtection="0">
      <alignment vertical="center"/>
    </xf>
    <xf numFmtId="0" fontId="67" fillId="0" borderId="0">
      <alignment vertical="center"/>
    </xf>
    <xf numFmtId="0" fontId="67" fillId="0" borderId="0">
      <alignment vertical="center"/>
    </xf>
    <xf numFmtId="0" fontId="81" fillId="0" borderId="0" applyNumberFormat="0" applyFill="0" applyBorder="0" applyAlignment="0" applyProtection="0">
      <alignment vertical="top"/>
      <protection locked="0"/>
    </xf>
    <xf numFmtId="0" fontId="63" fillId="27" borderId="0" applyNumberFormat="0" applyBorder="0" applyAlignment="0" applyProtection="0">
      <alignment vertical="center"/>
    </xf>
    <xf numFmtId="0" fontId="67" fillId="0" borderId="0">
      <alignment vertical="center"/>
    </xf>
    <xf numFmtId="0" fontId="76" fillId="0" borderId="0">
      <alignment vertical="center"/>
    </xf>
    <xf numFmtId="0" fontId="63" fillId="7" borderId="0" applyNumberFormat="0" applyBorder="0" applyAlignment="0" applyProtection="0">
      <alignment vertical="center"/>
    </xf>
    <xf numFmtId="0" fontId="70" fillId="0" borderId="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65" fillId="38" borderId="0" applyNumberFormat="0" applyBorder="0" applyAlignment="0" applyProtection="0">
      <alignment vertical="center"/>
    </xf>
    <xf numFmtId="0" fontId="0" fillId="32" borderId="0" applyNumberFormat="0" applyBorder="0" applyAlignment="0" applyProtection="0">
      <alignment vertical="center"/>
    </xf>
    <xf numFmtId="0" fontId="19" fillId="32"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65" fillId="5" borderId="0" applyNumberFormat="0" applyBorder="0" applyAlignment="0" applyProtection="0">
      <alignment vertical="center"/>
    </xf>
    <xf numFmtId="0" fontId="7" fillId="0" borderId="0">
      <alignment vertical="center"/>
    </xf>
    <xf numFmtId="0" fontId="0" fillId="25" borderId="0" applyNumberFormat="0" applyBorder="0" applyAlignment="0" applyProtection="0">
      <alignment vertical="center"/>
    </xf>
    <xf numFmtId="0" fontId="0" fillId="25" borderId="0" applyNumberFormat="0" applyBorder="0" applyAlignment="0" applyProtection="0">
      <alignment vertical="center"/>
    </xf>
    <xf numFmtId="0" fontId="7" fillId="0" borderId="0">
      <alignment vertical="center"/>
    </xf>
    <xf numFmtId="0" fontId="0" fillId="29" borderId="0" applyNumberFormat="0" applyBorder="0" applyAlignment="0" applyProtection="0">
      <alignment vertical="center"/>
    </xf>
    <xf numFmtId="182" fontId="7" fillId="0" borderId="0" applyFont="0" applyFill="0" applyBorder="0" applyAlignment="0" applyProtection="0">
      <alignment vertical="center"/>
    </xf>
    <xf numFmtId="0" fontId="7" fillId="0" borderId="0">
      <alignment vertical="center"/>
    </xf>
    <xf numFmtId="0" fontId="0" fillId="29" borderId="0" applyNumberFormat="0" applyBorder="0" applyAlignment="0" applyProtection="0">
      <alignment vertical="center"/>
    </xf>
    <xf numFmtId="0" fontId="7" fillId="0" borderId="0">
      <alignment vertical="center"/>
    </xf>
    <xf numFmtId="0" fontId="0" fillId="4" borderId="0" applyNumberFormat="0" applyBorder="0" applyAlignment="0" applyProtection="0">
      <alignment vertical="center"/>
    </xf>
    <xf numFmtId="0" fontId="63" fillId="5" borderId="0" applyNumberFormat="0" applyBorder="0" applyAlignment="0" applyProtection="0">
      <alignment vertical="center"/>
    </xf>
    <xf numFmtId="0" fontId="0" fillId="2" borderId="0" applyNumberFormat="0" applyBorder="0" applyAlignment="0" applyProtection="0">
      <alignment vertical="center"/>
    </xf>
    <xf numFmtId="0" fontId="0" fillId="2" borderId="0" applyNumberFormat="0" applyBorder="0" applyAlignment="0" applyProtection="0">
      <alignment vertical="center"/>
    </xf>
    <xf numFmtId="0" fontId="0" fillId="29" borderId="0" applyNumberFormat="0" applyBorder="0" applyAlignment="0" applyProtection="0">
      <alignment vertical="center"/>
    </xf>
    <xf numFmtId="0" fontId="0" fillId="29" borderId="0" applyNumberFormat="0" applyBorder="0" applyAlignment="0" applyProtection="0">
      <alignment vertical="center"/>
    </xf>
    <xf numFmtId="0" fontId="0" fillId="29" borderId="0" applyNumberFormat="0" applyBorder="0" applyAlignment="0" applyProtection="0">
      <alignment vertical="center"/>
    </xf>
    <xf numFmtId="0" fontId="19" fillId="25" borderId="0" applyNumberFormat="0" applyBorder="0" applyAlignment="0" applyProtection="0">
      <alignment vertical="center"/>
    </xf>
    <xf numFmtId="0" fontId="0" fillId="5"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97" fillId="0" borderId="1">
      <alignment horizontal="left" vertical="center"/>
    </xf>
    <xf numFmtId="0" fontId="0" fillId="30" borderId="0" applyNumberFormat="0" applyBorder="0" applyAlignment="0" applyProtection="0">
      <alignment vertical="center"/>
    </xf>
    <xf numFmtId="0" fontId="63" fillId="27"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1" borderId="0" applyNumberFormat="0" applyBorder="0" applyAlignment="0" applyProtection="0">
      <alignment vertical="center"/>
    </xf>
    <xf numFmtId="0" fontId="0" fillId="5" borderId="0" applyNumberFormat="0" applyBorder="0" applyAlignment="0" applyProtection="0">
      <alignment vertical="center"/>
    </xf>
    <xf numFmtId="0" fontId="0" fillId="5" borderId="0" applyNumberFormat="0" applyBorder="0" applyAlignment="0" applyProtection="0">
      <alignment vertical="center"/>
    </xf>
    <xf numFmtId="0" fontId="0" fillId="37" borderId="0" applyNumberFormat="0" applyBorder="0" applyAlignment="0" applyProtection="0">
      <alignment vertical="center"/>
    </xf>
    <xf numFmtId="0" fontId="0" fillId="30" borderId="0" applyNumberFormat="0" applyBorder="0" applyAlignment="0" applyProtection="0">
      <alignment vertical="center"/>
    </xf>
    <xf numFmtId="0" fontId="0" fillId="4" borderId="0" applyNumberFormat="0" applyBorder="0" applyAlignment="0" applyProtection="0">
      <alignment vertical="center"/>
    </xf>
    <xf numFmtId="0" fontId="19" fillId="25" borderId="0" applyNumberFormat="0" applyBorder="0" applyAlignment="0" applyProtection="0">
      <alignment vertical="center"/>
    </xf>
    <xf numFmtId="0" fontId="53" fillId="3" borderId="0" applyNumberFormat="0" applyBorder="0" applyAlignment="0" applyProtection="0">
      <alignment vertical="center"/>
    </xf>
    <xf numFmtId="0" fontId="0" fillId="24" borderId="0" applyNumberFormat="0" applyBorder="0" applyAlignment="0" applyProtection="0">
      <alignment vertical="center"/>
    </xf>
    <xf numFmtId="0" fontId="0" fillId="24" borderId="0" applyNumberFormat="0" applyBorder="0" applyAlignment="0" applyProtection="0">
      <alignment vertical="center"/>
    </xf>
    <xf numFmtId="0" fontId="65" fillId="28" borderId="0" applyNumberFormat="0" applyBorder="0" applyAlignment="0" applyProtection="0">
      <alignment vertical="center"/>
    </xf>
    <xf numFmtId="0" fontId="53" fillId="3" borderId="0" applyNumberFormat="0" applyBorder="0" applyAlignment="0" applyProtection="0">
      <alignment vertical="center"/>
    </xf>
    <xf numFmtId="0" fontId="0" fillId="30" borderId="0" applyNumberFormat="0" applyBorder="0" applyAlignment="0" applyProtection="0">
      <alignment vertical="center"/>
    </xf>
    <xf numFmtId="0" fontId="53" fillId="3" borderId="0" applyNumberFormat="0" applyBorder="0" applyAlignment="0" applyProtection="0">
      <alignment vertical="center"/>
    </xf>
    <xf numFmtId="0" fontId="0" fillId="29" borderId="0" applyNumberFormat="0" applyBorder="0" applyAlignment="0" applyProtection="0">
      <alignment vertical="center"/>
    </xf>
    <xf numFmtId="0" fontId="72" fillId="33" borderId="0" applyNumberFormat="0" applyBorder="0" applyAlignment="0" applyProtection="0">
      <alignment vertical="center"/>
    </xf>
    <xf numFmtId="9" fontId="7" fillId="0" borderId="0" applyFont="0" applyFill="0" applyBorder="0" applyAlignment="0" applyProtection="0">
      <alignment vertical="center"/>
    </xf>
    <xf numFmtId="0" fontId="71" fillId="0" borderId="31" applyNumberFormat="0" applyFill="0" applyAlignment="0" applyProtection="0">
      <alignment vertical="center"/>
    </xf>
    <xf numFmtId="0" fontId="0" fillId="29" borderId="0" applyNumberFormat="0" applyBorder="0" applyAlignment="0" applyProtection="0">
      <alignment vertical="center"/>
    </xf>
    <xf numFmtId="0" fontId="63" fillId="40" borderId="0" applyNumberFormat="0" applyBorder="0" applyAlignment="0" applyProtection="0">
      <alignment vertical="center"/>
    </xf>
    <xf numFmtId="0" fontId="72" fillId="33" borderId="0" applyNumberFormat="0" applyBorder="0" applyAlignment="0" applyProtection="0">
      <alignment vertical="center"/>
    </xf>
    <xf numFmtId="9" fontId="7" fillId="0" borderId="0" applyFont="0" applyFill="0" applyBorder="0" applyAlignment="0" applyProtection="0">
      <alignment vertical="center"/>
    </xf>
    <xf numFmtId="0" fontId="53" fillId="3" borderId="0" applyNumberFormat="0" applyBorder="0" applyAlignment="0" applyProtection="0">
      <alignment vertical="center"/>
    </xf>
    <xf numFmtId="0" fontId="0" fillId="35" borderId="0" applyNumberFormat="0" applyBorder="0" applyAlignment="0" applyProtection="0">
      <alignment vertical="center"/>
    </xf>
    <xf numFmtId="0" fontId="65" fillId="33" borderId="0" applyNumberFormat="0" applyBorder="0" applyAlignment="0" applyProtection="0">
      <alignment vertical="center"/>
    </xf>
    <xf numFmtId="0" fontId="79" fillId="24" borderId="35" applyNumberFormat="0" applyAlignment="0" applyProtection="0">
      <alignment vertical="center"/>
    </xf>
    <xf numFmtId="0" fontId="63" fillId="23" borderId="0" applyNumberFormat="0" applyBorder="0" applyAlignment="0" applyProtection="0">
      <alignment vertical="center"/>
    </xf>
    <xf numFmtId="0" fontId="65" fillId="33" borderId="0" applyNumberFormat="0" applyBorder="0" applyAlignment="0" applyProtection="0">
      <alignment vertical="center"/>
    </xf>
    <xf numFmtId="0" fontId="65" fillId="33" borderId="0" applyNumberFormat="0" applyBorder="0" applyAlignment="0" applyProtection="0">
      <alignment vertical="center"/>
    </xf>
    <xf numFmtId="0" fontId="53" fillId="3" borderId="0" applyNumberFormat="0" applyBorder="0" applyAlignment="0" applyProtection="0">
      <alignment vertical="center"/>
    </xf>
    <xf numFmtId="0" fontId="59" fillId="0" borderId="43" applyNumberFormat="0" applyFill="0" applyAlignment="0" applyProtection="0">
      <alignment vertical="center"/>
    </xf>
    <xf numFmtId="0" fontId="65" fillId="33" borderId="0" applyNumberFormat="0" applyBorder="0" applyAlignment="0" applyProtection="0">
      <alignment vertical="center"/>
    </xf>
    <xf numFmtId="9" fontId="7" fillId="0" borderId="0" applyFont="0" applyFill="0" applyBorder="0" applyAlignment="0" applyProtection="0">
      <alignment vertical="center"/>
    </xf>
    <xf numFmtId="0" fontId="65" fillId="56" borderId="0" applyNumberFormat="0" applyBorder="0" applyAlignment="0" applyProtection="0">
      <alignment vertical="center"/>
    </xf>
    <xf numFmtId="0" fontId="65" fillId="56" borderId="0" applyNumberFormat="0" applyBorder="0" applyAlignment="0" applyProtection="0">
      <alignment vertical="center"/>
    </xf>
    <xf numFmtId="0" fontId="65" fillId="34" borderId="0" applyNumberFormat="0" applyBorder="0" applyAlignment="0" applyProtection="0">
      <alignment vertical="center"/>
    </xf>
    <xf numFmtId="0" fontId="79" fillId="24" borderId="35" applyNumberFormat="0" applyAlignment="0" applyProtection="0">
      <alignment vertical="center"/>
    </xf>
    <xf numFmtId="0" fontId="7" fillId="0" borderId="0">
      <alignment vertical="center"/>
    </xf>
    <xf numFmtId="0" fontId="63" fillId="23" borderId="0" applyNumberFormat="0" applyBorder="0" applyAlignment="0" applyProtection="0">
      <alignment vertical="center"/>
    </xf>
    <xf numFmtId="0" fontId="65" fillId="34" borderId="0" applyNumberFormat="0" applyBorder="0" applyAlignment="0" applyProtection="0">
      <alignment vertical="center"/>
    </xf>
    <xf numFmtId="0" fontId="63" fillId="5" borderId="0" applyNumberFormat="0" applyBorder="0" applyAlignment="0" applyProtection="0">
      <alignment vertical="center"/>
    </xf>
    <xf numFmtId="0" fontId="0" fillId="25" borderId="32" applyNumberFormat="0" applyFont="0" applyAlignment="0" applyProtection="0">
      <alignment vertical="center"/>
    </xf>
    <xf numFmtId="0" fontId="65" fillId="31" borderId="0" applyNumberFormat="0" applyBorder="0" applyAlignment="0" applyProtection="0">
      <alignment vertical="center"/>
    </xf>
    <xf numFmtId="0" fontId="65" fillId="5" borderId="0" applyNumberFormat="0" applyBorder="0" applyAlignment="0" applyProtection="0">
      <alignment vertical="center"/>
    </xf>
    <xf numFmtId="0" fontId="63" fillId="23"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37" borderId="0" applyNumberFormat="0" applyBorder="0" applyAlignment="0" applyProtection="0">
      <alignment vertical="center"/>
    </xf>
    <xf numFmtId="0" fontId="19" fillId="32" borderId="0" applyNumberFormat="0" applyBorder="0" applyAlignment="0" applyProtection="0">
      <alignment vertical="center"/>
    </xf>
    <xf numFmtId="0" fontId="65" fillId="37" borderId="0" applyNumberFormat="0" applyBorder="0" applyAlignment="0" applyProtection="0">
      <alignment vertical="center"/>
    </xf>
    <xf numFmtId="0" fontId="19" fillId="32" borderId="0" applyNumberFormat="0" applyBorder="0" applyAlignment="0" applyProtection="0">
      <alignment vertical="center"/>
    </xf>
    <xf numFmtId="0" fontId="65" fillId="36" borderId="0" applyNumberFormat="0" applyBorder="0" applyAlignment="0" applyProtection="0">
      <alignment vertical="center"/>
    </xf>
    <xf numFmtId="0" fontId="63" fillId="23" borderId="0" applyNumberFormat="0" applyBorder="0" applyAlignment="0" applyProtection="0">
      <alignment vertical="center"/>
    </xf>
    <xf numFmtId="0" fontId="65" fillId="36" borderId="0" applyNumberFormat="0" applyBorder="0" applyAlignment="0" applyProtection="0">
      <alignment vertical="center"/>
    </xf>
    <xf numFmtId="0" fontId="76" fillId="0" borderId="0" applyProtection="0">
      <alignment vertical="center"/>
    </xf>
    <xf numFmtId="0" fontId="7" fillId="0" borderId="0">
      <alignment vertical="center"/>
    </xf>
    <xf numFmtId="0" fontId="65" fillId="28" borderId="0" applyNumberFormat="0" applyBorder="0" applyAlignment="0" applyProtection="0">
      <alignment vertical="center"/>
    </xf>
    <xf numFmtId="0" fontId="65" fillId="24" borderId="0" applyNumberFormat="0" applyBorder="0" applyAlignment="0" applyProtection="0">
      <alignment vertical="center"/>
    </xf>
    <xf numFmtId="0" fontId="73" fillId="0" borderId="33" applyNumberFormat="0" applyFill="0" applyAlignment="0" applyProtection="0">
      <alignment vertical="center"/>
    </xf>
    <xf numFmtId="0" fontId="65" fillId="24" borderId="0" applyNumberFormat="0" applyBorder="0" applyAlignment="0" applyProtection="0">
      <alignment vertical="center"/>
    </xf>
    <xf numFmtId="0" fontId="65" fillId="24" borderId="0" applyNumberFormat="0" applyBorder="0" applyAlignment="0" applyProtection="0">
      <alignment vertical="center"/>
    </xf>
    <xf numFmtId="9" fontId="7" fillId="0" borderId="0" applyFont="0" applyFill="0" applyBorder="0" applyAlignment="0" applyProtection="0">
      <alignment vertical="center"/>
    </xf>
    <xf numFmtId="0" fontId="65" fillId="7" borderId="0" applyNumberFormat="0" applyBorder="0" applyAlignment="0" applyProtection="0">
      <alignment vertical="center"/>
    </xf>
    <xf numFmtId="0" fontId="65" fillId="7" borderId="0" applyNumberFormat="0" applyBorder="0" applyAlignment="0" applyProtection="0">
      <alignment vertical="center"/>
    </xf>
    <xf numFmtId="0" fontId="7" fillId="0" borderId="0" applyNumberFormat="0" applyFill="0" applyBorder="0" applyAlignment="0" applyProtection="0">
      <alignment vertical="center"/>
    </xf>
    <xf numFmtId="0" fontId="65" fillId="7" borderId="0" applyNumberFormat="0" applyBorder="0" applyAlignment="0" applyProtection="0">
      <alignment vertical="center"/>
    </xf>
    <xf numFmtId="0" fontId="65" fillId="7" borderId="0" applyNumberFormat="0" applyBorder="0" applyAlignment="0" applyProtection="0">
      <alignment vertical="center"/>
    </xf>
    <xf numFmtId="0" fontId="65" fillId="27" borderId="0" applyNumberFormat="0" applyBorder="0" applyAlignment="0" applyProtection="0">
      <alignment vertical="center"/>
    </xf>
    <xf numFmtId="0" fontId="98" fillId="0" borderId="3">
      <alignment horizontal="left" vertical="center"/>
    </xf>
    <xf numFmtId="0" fontId="65" fillId="7" borderId="0" applyNumberFormat="0" applyBorder="0" applyAlignment="0" applyProtection="0">
      <alignment vertical="center"/>
    </xf>
    <xf numFmtId="0" fontId="98" fillId="0" borderId="3">
      <alignment horizontal="left" vertical="center"/>
    </xf>
    <xf numFmtId="0" fontId="65" fillId="7" borderId="0" applyNumberFormat="0" applyBorder="0" applyAlignment="0" applyProtection="0">
      <alignment vertical="center"/>
    </xf>
    <xf numFmtId="0" fontId="65" fillId="23" borderId="0" applyNumberFormat="0" applyBorder="0" applyAlignment="0" applyProtection="0">
      <alignment vertical="center"/>
    </xf>
    <xf numFmtId="0" fontId="75" fillId="0" borderId="0">
      <alignment vertical="center"/>
      <protection locked="0"/>
    </xf>
    <xf numFmtId="0" fontId="65" fillId="38" borderId="0" applyNumberFormat="0" applyBorder="0" applyAlignment="0" applyProtection="0">
      <alignment vertical="center"/>
    </xf>
    <xf numFmtId="0" fontId="19" fillId="32" borderId="0" applyNumberFormat="0" applyBorder="0" applyAlignment="0" applyProtection="0">
      <alignment vertical="center"/>
    </xf>
    <xf numFmtId="0" fontId="63" fillId="27" borderId="0" applyNumberFormat="0" applyBorder="0" applyAlignment="0" applyProtection="0">
      <alignment vertical="center"/>
    </xf>
    <xf numFmtId="0" fontId="19" fillId="32" borderId="0" applyNumberFormat="0" applyBorder="0" applyAlignment="0" applyProtection="0">
      <alignment vertical="center"/>
    </xf>
    <xf numFmtId="0" fontId="19" fillId="29" borderId="0" applyNumberFormat="0" applyBorder="0" applyAlignment="0" applyProtection="0">
      <alignment vertical="center"/>
    </xf>
    <xf numFmtId="0" fontId="19" fillId="32" borderId="0" applyNumberFormat="0" applyBorder="0" applyAlignment="0" applyProtection="0">
      <alignment vertical="center"/>
    </xf>
    <xf numFmtId="0" fontId="19" fillId="32" borderId="0" applyNumberFormat="0" applyBorder="0" applyAlignment="0" applyProtection="0">
      <alignment vertical="center"/>
    </xf>
    <xf numFmtId="0" fontId="57" fillId="0" borderId="0" applyNumberFormat="0" applyFill="0" applyBorder="0" applyAlignment="0" applyProtection="0">
      <alignment vertical="center"/>
    </xf>
    <xf numFmtId="0" fontId="63" fillId="23" borderId="0" applyNumberFormat="0" applyBorder="0" applyAlignment="0" applyProtection="0">
      <alignment vertical="center"/>
    </xf>
    <xf numFmtId="0" fontId="19" fillId="32" borderId="0" applyNumberFormat="0" applyBorder="0" applyAlignment="0" applyProtection="0">
      <alignment vertical="center"/>
    </xf>
    <xf numFmtId="0" fontId="19" fillId="32" borderId="0" applyNumberFormat="0" applyBorder="0" applyAlignment="0" applyProtection="0">
      <alignment vertical="center"/>
    </xf>
    <xf numFmtId="0" fontId="19" fillId="32" borderId="0" applyNumberFormat="0" applyBorder="0" applyAlignment="0" applyProtection="0">
      <alignment vertical="center"/>
    </xf>
    <xf numFmtId="0" fontId="78" fillId="0" borderId="34">
      <alignment horizontal="center" vertical="center"/>
    </xf>
    <xf numFmtId="0" fontId="63" fillId="30" borderId="0" applyNumberFormat="0" applyBorder="0" applyAlignment="0" applyProtection="0">
      <alignment vertical="center"/>
    </xf>
    <xf numFmtId="0" fontId="63" fillId="30" borderId="0" applyNumberFormat="0" applyBorder="0" applyAlignment="0" applyProtection="0">
      <alignment vertical="center"/>
    </xf>
    <xf numFmtId="0" fontId="73" fillId="0" borderId="33" applyNumberFormat="0" applyFill="0" applyAlignment="0" applyProtection="0">
      <alignment vertical="center"/>
    </xf>
    <xf numFmtId="0" fontId="63" fillId="30" borderId="0" applyNumberFormat="0" applyBorder="0" applyAlignment="0" applyProtection="0">
      <alignment vertical="center"/>
    </xf>
    <xf numFmtId="0" fontId="73" fillId="0" borderId="33" applyNumberFormat="0" applyFill="0" applyAlignment="0" applyProtection="0">
      <alignment vertical="center"/>
    </xf>
    <xf numFmtId="0" fontId="63" fillId="27" borderId="0" applyNumberFormat="0" applyBorder="0" applyAlignment="0" applyProtection="0">
      <alignment vertical="center"/>
    </xf>
    <xf numFmtId="15" fontId="100" fillId="0" borderId="0">
      <alignment vertical="center"/>
    </xf>
    <xf numFmtId="0" fontId="63" fillId="27" borderId="0" applyNumberFormat="0" applyBorder="0" applyAlignment="0" applyProtection="0">
      <alignment vertical="center"/>
    </xf>
    <xf numFmtId="182" fontId="7" fillId="0" borderId="0" applyFont="0" applyFill="0" applyBorder="0" applyAlignment="0" applyProtection="0">
      <alignment vertical="center"/>
    </xf>
    <xf numFmtId="0" fontId="63" fillId="27" borderId="0" applyNumberFormat="0" applyBorder="0" applyAlignment="0" applyProtection="0">
      <alignment vertical="center"/>
    </xf>
    <xf numFmtId="0" fontId="63" fillId="27" borderId="0" applyNumberFormat="0" applyBorder="0" applyAlignment="0" applyProtection="0">
      <alignment vertical="center"/>
    </xf>
    <xf numFmtId="0" fontId="63" fillId="27" borderId="0" applyNumberFormat="0" applyBorder="0" applyAlignment="0" applyProtection="0">
      <alignment vertical="center"/>
    </xf>
    <xf numFmtId="0" fontId="7" fillId="0" borderId="0">
      <alignment vertical="center"/>
    </xf>
    <xf numFmtId="0" fontId="63" fillId="27" borderId="0" applyNumberFormat="0" applyBorder="0" applyAlignment="0" applyProtection="0">
      <alignment vertical="center"/>
    </xf>
    <xf numFmtId="0" fontId="101" fillId="57" borderId="7">
      <alignment vertical="center"/>
      <protection locked="0"/>
    </xf>
    <xf numFmtId="0" fontId="7" fillId="0" borderId="0">
      <alignment vertical="center"/>
    </xf>
    <xf numFmtId="0" fontId="63" fillId="27" borderId="0" applyNumberFormat="0" applyBorder="0" applyAlignment="0" applyProtection="0">
      <alignment vertical="center"/>
    </xf>
    <xf numFmtId="0" fontId="7" fillId="0" borderId="0">
      <alignment vertical="center"/>
    </xf>
    <xf numFmtId="0" fontId="56" fillId="4" borderId="0" applyNumberFormat="0" applyBorder="0" applyAlignment="0" applyProtection="0">
      <alignment vertical="center"/>
    </xf>
    <xf numFmtId="0" fontId="63" fillId="27" borderId="0" applyNumberFormat="0" applyBorder="0" applyAlignment="0" applyProtection="0">
      <alignment vertical="center"/>
    </xf>
    <xf numFmtId="0" fontId="56" fillId="4" borderId="0" applyNumberFormat="0" applyBorder="0" applyAlignment="0" applyProtection="0">
      <alignment vertical="center"/>
    </xf>
    <xf numFmtId="0" fontId="63" fillId="27" borderId="0" applyNumberFormat="0" applyBorder="0" applyAlignment="0" applyProtection="0">
      <alignment vertical="center"/>
    </xf>
    <xf numFmtId="0" fontId="63" fillId="40" borderId="0" applyNumberFormat="0" applyBorder="0" applyAlignment="0" applyProtection="0">
      <alignment vertical="center"/>
    </xf>
    <xf numFmtId="0" fontId="65" fillId="27" borderId="0" applyNumberFormat="0" applyBorder="0" applyAlignment="0" applyProtection="0">
      <alignment vertical="center"/>
    </xf>
    <xf numFmtId="0" fontId="98" fillId="0" borderId="44" applyNumberFormat="0" applyAlignment="0" applyProtection="0">
      <alignment horizontal="left" vertical="center"/>
    </xf>
    <xf numFmtId="0" fontId="55" fillId="5" borderId="27" applyNumberFormat="0" applyAlignment="0" applyProtection="0">
      <alignment vertical="center"/>
    </xf>
    <xf numFmtId="0" fontId="19" fillId="24"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19" fillId="32" borderId="0" applyNumberFormat="0" applyBorder="0" applyAlignment="0" applyProtection="0">
      <alignment vertical="center"/>
    </xf>
    <xf numFmtId="0" fontId="63" fillId="26" borderId="0" applyNumberFormat="0" applyBorder="0" applyAlignment="0" applyProtection="0">
      <alignment vertical="center"/>
    </xf>
    <xf numFmtId="0" fontId="63" fillId="40" borderId="0" applyNumberFormat="0" applyBorder="0" applyAlignment="0" applyProtection="0">
      <alignment vertical="center"/>
    </xf>
    <xf numFmtId="0" fontId="63" fillId="40" borderId="0" applyNumberFormat="0" applyBorder="0" applyAlignment="0" applyProtection="0">
      <alignment vertical="center"/>
    </xf>
    <xf numFmtId="0" fontId="101" fillId="57" borderId="7">
      <alignment vertical="center"/>
      <protection locked="0"/>
    </xf>
    <xf numFmtId="0" fontId="63" fillId="40" borderId="0" applyNumberFormat="0" applyBorder="0" applyAlignment="0" applyProtection="0">
      <alignment vertical="center"/>
    </xf>
    <xf numFmtId="0" fontId="63" fillId="40" borderId="0" applyNumberFormat="0" applyBorder="0" applyAlignment="0" applyProtection="0">
      <alignment vertical="center"/>
    </xf>
    <xf numFmtId="0" fontId="63" fillId="40" borderId="0" applyNumberFormat="0" applyBorder="0" applyAlignment="0" applyProtection="0">
      <alignment vertical="center"/>
    </xf>
    <xf numFmtId="0" fontId="63" fillId="40" borderId="0" applyNumberFormat="0" applyBorder="0" applyAlignment="0" applyProtection="0">
      <alignment vertical="center"/>
    </xf>
    <xf numFmtId="0" fontId="63" fillId="40" borderId="0" applyNumberFormat="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63" fillId="40" borderId="0" applyNumberFormat="0" applyBorder="0" applyAlignment="0" applyProtection="0">
      <alignment vertical="center"/>
    </xf>
    <xf numFmtId="15" fontId="100" fillId="0" borderId="0">
      <alignment vertical="center"/>
    </xf>
    <xf numFmtId="0" fontId="99" fillId="0" borderId="0">
      <alignment vertical="center"/>
    </xf>
    <xf numFmtId="9" fontId="7" fillId="0" borderId="0" applyFont="0" applyFill="0" applyBorder="0" applyAlignment="0" applyProtection="0">
      <alignment vertical="center"/>
    </xf>
    <xf numFmtId="0" fontId="63" fillId="40" borderId="0" applyNumberFormat="0" applyBorder="0" applyAlignment="0" applyProtection="0">
      <alignment vertical="center"/>
    </xf>
    <xf numFmtId="0" fontId="63" fillId="40" borderId="0" applyNumberFormat="0" applyBorder="0" applyAlignment="0" applyProtection="0">
      <alignment vertical="center"/>
    </xf>
    <xf numFmtId="0" fontId="63" fillId="40" borderId="0" applyNumberFormat="0" applyBorder="0" applyAlignment="0" applyProtection="0">
      <alignment vertical="center"/>
    </xf>
    <xf numFmtId="0" fontId="63" fillId="26" borderId="0" applyNumberFormat="0" applyBorder="0" applyAlignment="0" applyProtection="0">
      <alignment vertical="center"/>
    </xf>
    <xf numFmtId="0" fontId="19" fillId="25" borderId="0" applyNumberFormat="0" applyBorder="0" applyAlignment="0" applyProtection="0">
      <alignment vertical="center"/>
    </xf>
    <xf numFmtId="0" fontId="63" fillId="7" borderId="0" applyNumberFormat="0" applyBorder="0" applyAlignment="0" applyProtection="0">
      <alignment vertical="center"/>
    </xf>
    <xf numFmtId="0" fontId="7" fillId="0" borderId="0" applyFont="0" applyFill="0" applyBorder="0" applyAlignment="0" applyProtection="0">
      <alignment vertical="center"/>
    </xf>
    <xf numFmtId="0" fontId="19" fillId="25" borderId="0" applyNumberFormat="0" applyBorder="0" applyAlignment="0" applyProtection="0">
      <alignment vertical="center"/>
    </xf>
    <xf numFmtId="0" fontId="63" fillId="7" borderId="0" applyNumberFormat="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0" fontId="73" fillId="0" borderId="33" applyNumberFormat="0" applyFill="0" applyAlignment="0" applyProtection="0">
      <alignment vertical="center"/>
    </xf>
    <xf numFmtId="0" fontId="19" fillId="25" borderId="0" applyNumberFormat="0" applyBorder="0" applyAlignment="0" applyProtection="0">
      <alignment vertical="center"/>
    </xf>
    <xf numFmtId="0" fontId="61" fillId="0" borderId="28" applyNumberFormat="0" applyFill="0" applyAlignment="0" applyProtection="0">
      <alignment vertical="center"/>
    </xf>
    <xf numFmtId="0" fontId="63" fillId="7" borderId="0" applyNumberFormat="0" applyBorder="0" applyAlignment="0" applyProtection="0">
      <alignment vertical="center"/>
    </xf>
    <xf numFmtId="0" fontId="73" fillId="0" borderId="33" applyNumberFormat="0" applyFill="0" applyAlignment="0" applyProtection="0">
      <alignment vertical="center"/>
    </xf>
    <xf numFmtId="0" fontId="19" fillId="25" borderId="0" applyNumberFormat="0" applyBorder="0" applyAlignment="0" applyProtection="0">
      <alignment vertical="center"/>
    </xf>
    <xf numFmtId="0" fontId="73" fillId="0" borderId="33" applyNumberFormat="0" applyFill="0" applyAlignment="0" applyProtection="0">
      <alignment vertical="center"/>
    </xf>
    <xf numFmtId="0" fontId="19" fillId="3" borderId="0" applyNumberFormat="0" applyBorder="0" applyAlignment="0" applyProtection="0">
      <alignment vertical="center"/>
    </xf>
    <xf numFmtId="0" fontId="63" fillId="27" borderId="0" applyNumberFormat="0" applyBorder="0" applyAlignment="0" applyProtection="0">
      <alignment vertical="center"/>
    </xf>
    <xf numFmtId="194" fontId="7" fillId="0" borderId="0" applyFont="0" applyFill="0" applyBorder="0" applyAlignment="0" applyProtection="0">
      <alignment vertical="center"/>
    </xf>
    <xf numFmtId="0" fontId="19" fillId="3" borderId="0" applyNumberFormat="0" applyBorder="0" applyAlignment="0" applyProtection="0">
      <alignment vertical="center"/>
    </xf>
    <xf numFmtId="0" fontId="19" fillId="3" borderId="0" applyNumberFormat="0" applyBorder="0" applyAlignment="0" applyProtection="0">
      <alignment vertical="center"/>
    </xf>
    <xf numFmtId="0" fontId="19" fillId="3" borderId="0" applyNumberFormat="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0" fontId="63" fillId="24" borderId="0" applyNumberFormat="0" applyBorder="0" applyAlignment="0" applyProtection="0">
      <alignment vertical="center"/>
    </xf>
    <xf numFmtId="189" fontId="7" fillId="0" borderId="0" applyFont="0" applyFill="0" applyBorder="0" applyAlignment="0" applyProtection="0">
      <alignment vertical="center"/>
    </xf>
    <xf numFmtId="0" fontId="63" fillId="24" borderId="0" applyNumberFormat="0" applyBorder="0" applyAlignment="0" applyProtection="0">
      <alignment vertical="center"/>
    </xf>
    <xf numFmtId="0" fontId="63" fillId="27" borderId="0" applyNumberFormat="0" applyBorder="0" applyAlignment="0" applyProtection="0">
      <alignment vertical="center"/>
    </xf>
    <xf numFmtId="0" fontId="53" fillId="29" borderId="0" applyNumberFormat="0" applyBorder="0" applyAlignment="0" applyProtection="0">
      <alignment vertical="center"/>
    </xf>
    <xf numFmtId="0" fontId="63" fillId="24" borderId="0" applyNumberFormat="0" applyBorder="0" applyAlignment="0" applyProtection="0">
      <alignment vertical="center"/>
    </xf>
    <xf numFmtId="0" fontId="63" fillId="24" borderId="0" applyNumberFormat="0" applyBorder="0" applyAlignment="0" applyProtection="0">
      <alignment vertical="center"/>
    </xf>
    <xf numFmtId="0" fontId="76" fillId="0" borderId="6" applyNumberFormat="0" applyFill="0" applyProtection="0">
      <alignment horizontal="right" vertical="center"/>
    </xf>
    <xf numFmtId="0" fontId="63" fillId="24"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181" fontId="102" fillId="0" borderId="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7" fillId="0" borderId="0">
      <alignment vertical="center"/>
    </xf>
    <xf numFmtId="0" fontId="63" fillId="26" borderId="0" applyNumberFormat="0" applyBorder="0" applyAlignment="0" applyProtection="0">
      <alignment vertical="center"/>
    </xf>
    <xf numFmtId="186" fontId="7" fillId="0" borderId="0" applyFont="0" applyFill="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9" fontId="7" fillId="0" borderId="0" applyFont="0" applyFill="0" applyBorder="0" applyAlignment="0" applyProtection="0">
      <alignment vertical="center"/>
    </xf>
    <xf numFmtId="0" fontId="63" fillId="27" borderId="0" applyNumberFormat="0" applyBorder="0" applyAlignment="0" applyProtection="0">
      <alignment vertical="center"/>
    </xf>
    <xf numFmtId="0" fontId="19" fillId="32" borderId="0" applyNumberFormat="0" applyBorder="0" applyAlignment="0" applyProtection="0">
      <alignment vertical="center"/>
    </xf>
    <xf numFmtId="9" fontId="7" fillId="0" borderId="0" applyFont="0" applyFill="0" applyBorder="0" applyAlignment="0" applyProtection="0">
      <alignment vertical="center"/>
    </xf>
    <xf numFmtId="0" fontId="19" fillId="32" borderId="0" applyNumberFormat="0" applyBorder="0" applyAlignment="0" applyProtection="0">
      <alignment vertical="center"/>
    </xf>
    <xf numFmtId="9" fontId="7" fillId="0" borderId="0" applyFont="0" applyFill="0" applyBorder="0" applyAlignment="0" applyProtection="0">
      <alignment vertical="center"/>
    </xf>
    <xf numFmtId="0" fontId="19" fillId="32" borderId="0" applyNumberFormat="0" applyBorder="0" applyAlignment="0" applyProtection="0">
      <alignment vertical="center"/>
    </xf>
    <xf numFmtId="9" fontId="7" fillId="0" borderId="0" applyFont="0" applyFill="0" applyBorder="0" applyAlignment="0" applyProtection="0">
      <alignment vertical="center"/>
    </xf>
    <xf numFmtId="0" fontId="19" fillId="32" borderId="0" applyNumberFormat="0" applyBorder="0" applyAlignment="0" applyProtection="0">
      <alignment vertical="center"/>
    </xf>
    <xf numFmtId="0" fontId="13" fillId="59" borderId="0" applyNumberFormat="0" applyBorder="0" applyAlignment="0" applyProtection="0">
      <alignment vertical="center"/>
    </xf>
    <xf numFmtId="9" fontId="7" fillId="0" borderId="0" applyFont="0" applyFill="0" applyBorder="0" applyAlignment="0" applyProtection="0">
      <alignment vertical="center"/>
    </xf>
    <xf numFmtId="0" fontId="19" fillId="24" borderId="0" applyNumberFormat="0" applyBorder="0" applyAlignment="0" applyProtection="0">
      <alignment vertical="center"/>
    </xf>
    <xf numFmtId="9" fontId="7" fillId="0" borderId="0" applyFont="0" applyFill="0" applyBorder="0" applyAlignment="0" applyProtection="0">
      <alignment vertical="center"/>
    </xf>
    <xf numFmtId="0" fontId="19" fillId="24" borderId="0" applyNumberFormat="0" applyBorder="0" applyAlignment="0" applyProtection="0">
      <alignment vertical="center"/>
    </xf>
    <xf numFmtId="0" fontId="19" fillId="5" borderId="0" applyNumberFormat="0" applyBorder="0" applyAlignment="0" applyProtection="0">
      <alignment vertical="center"/>
    </xf>
    <xf numFmtId="9" fontId="7" fillId="0" borderId="0" applyFont="0" applyFill="0" applyBorder="0" applyAlignment="0" applyProtection="0">
      <alignment vertical="center"/>
    </xf>
    <xf numFmtId="0" fontId="19" fillId="24" borderId="0" applyNumberFormat="0" applyBorder="0" applyAlignment="0" applyProtection="0">
      <alignment vertical="center"/>
    </xf>
    <xf numFmtId="0" fontId="76" fillId="0" borderId="6" applyNumberFormat="0" applyFill="0" applyProtection="0">
      <alignment horizontal="left" vertical="center"/>
    </xf>
    <xf numFmtId="0" fontId="19" fillId="5" borderId="0" applyNumberFormat="0" applyBorder="0" applyAlignment="0" applyProtection="0">
      <alignment vertical="center"/>
    </xf>
    <xf numFmtId="0" fontId="19" fillId="24" borderId="0" applyNumberFormat="0" applyBorder="0" applyAlignment="0" applyProtection="0">
      <alignment vertical="center"/>
    </xf>
    <xf numFmtId="0" fontId="63" fillId="24" borderId="0" applyNumberFormat="0" applyBorder="0" applyAlignment="0" applyProtection="0">
      <alignment vertical="center"/>
    </xf>
    <xf numFmtId="0" fontId="63" fillId="24" borderId="0" applyNumberFormat="0" applyBorder="0" applyAlignment="0" applyProtection="0">
      <alignment vertical="center"/>
    </xf>
    <xf numFmtId="0" fontId="63" fillId="24" borderId="0" applyNumberFormat="0" applyBorder="0" applyAlignment="0" applyProtection="0">
      <alignment vertical="center"/>
    </xf>
    <xf numFmtId="0" fontId="7" fillId="60" borderId="0" applyNumberFormat="0" applyFont="0" applyBorder="0" applyAlignment="0" applyProtection="0">
      <alignment vertical="center"/>
    </xf>
    <xf numFmtId="0" fontId="63" fillId="27" borderId="0" applyNumberFormat="0" applyBorder="0" applyAlignment="0" applyProtection="0">
      <alignment vertical="center"/>
    </xf>
    <xf numFmtId="0" fontId="63" fillId="23" borderId="0" applyNumberFormat="0" applyBorder="0" applyAlignment="0" applyProtection="0">
      <alignment vertical="center"/>
    </xf>
    <xf numFmtId="0" fontId="63" fillId="27" borderId="0" applyNumberFormat="0" applyBorder="0" applyAlignment="0" applyProtection="0">
      <alignment vertical="center"/>
    </xf>
    <xf numFmtId="0" fontId="102" fillId="0" borderId="0">
      <alignment vertical="center"/>
    </xf>
    <xf numFmtId="0" fontId="63" fillId="27" borderId="0" applyNumberFormat="0" applyBorder="0" applyAlignment="0" applyProtection="0">
      <alignment vertical="center"/>
    </xf>
    <xf numFmtId="0" fontId="63" fillId="27" borderId="0" applyNumberFormat="0" applyBorder="0" applyAlignment="0" applyProtection="0">
      <alignment vertical="center"/>
    </xf>
    <xf numFmtId="0" fontId="78" fillId="0" borderId="34">
      <alignment horizontal="center" vertical="center"/>
    </xf>
    <xf numFmtId="0" fontId="7" fillId="0" borderId="0">
      <alignment vertical="center"/>
    </xf>
    <xf numFmtId="0" fontId="63" fillId="27" borderId="0" applyNumberFormat="0" applyBorder="0" applyAlignment="0" applyProtection="0">
      <alignment vertical="center"/>
    </xf>
    <xf numFmtId="9" fontId="7" fillId="0" borderId="0" applyFont="0" applyFill="0" applyBorder="0" applyAlignment="0" applyProtection="0">
      <alignment vertical="center"/>
    </xf>
    <xf numFmtId="0" fontId="107" fillId="0" borderId="48" applyNumberFormat="0" applyFill="0" applyAlignment="0" applyProtection="0">
      <alignment vertical="center"/>
    </xf>
    <xf numFmtId="0" fontId="63" fillId="27" borderId="0" applyNumberFormat="0" applyBorder="0" applyAlignment="0" applyProtection="0">
      <alignment vertical="center"/>
    </xf>
    <xf numFmtId="0" fontId="73" fillId="0" borderId="33" applyNumberFormat="0" applyFill="0" applyAlignment="0" applyProtection="0">
      <alignment vertical="center"/>
    </xf>
    <xf numFmtId="0" fontId="63" fillId="27" borderId="0" applyNumberFormat="0" applyBorder="0" applyAlignment="0" applyProtection="0">
      <alignment vertical="center"/>
    </xf>
    <xf numFmtId="0" fontId="73" fillId="0" borderId="33" applyNumberFormat="0" applyFill="0" applyAlignment="0" applyProtection="0">
      <alignment vertical="center"/>
    </xf>
    <xf numFmtId="0" fontId="63" fillId="7" borderId="0" applyNumberFormat="0" applyBorder="0" applyAlignment="0" applyProtection="0">
      <alignment vertical="center"/>
    </xf>
    <xf numFmtId="0" fontId="19" fillId="29" borderId="0" applyNumberFormat="0" applyBorder="0" applyAlignment="0" applyProtection="0">
      <alignment vertical="center"/>
    </xf>
    <xf numFmtId="0" fontId="19" fillId="29" borderId="0" applyNumberFormat="0" applyBorder="0" applyAlignment="0" applyProtection="0">
      <alignment vertical="center"/>
    </xf>
    <xf numFmtId="0" fontId="19" fillId="29" borderId="0" applyNumberFormat="0" applyBorder="0" applyAlignment="0" applyProtection="0">
      <alignment vertical="center"/>
    </xf>
    <xf numFmtId="0" fontId="77" fillId="25" borderId="1" applyNumberFormat="0" applyBorder="0" applyAlignment="0" applyProtection="0">
      <alignment vertical="center"/>
    </xf>
    <xf numFmtId="0" fontId="19" fillId="32" borderId="0" applyNumberFormat="0" applyBorder="0" applyAlignment="0" applyProtection="0">
      <alignment vertical="center"/>
    </xf>
    <xf numFmtId="0" fontId="63" fillId="30" borderId="0" applyNumberFormat="0" applyBorder="0" applyAlignment="0" applyProtection="0">
      <alignment vertical="center"/>
    </xf>
    <xf numFmtId="0" fontId="71" fillId="0" borderId="31" applyNumberFormat="0" applyFill="0" applyAlignment="0" applyProtection="0">
      <alignment vertical="center"/>
    </xf>
    <xf numFmtId="0" fontId="63" fillId="30" borderId="0" applyNumberFormat="0" applyBorder="0" applyAlignment="0" applyProtection="0">
      <alignment vertical="center"/>
    </xf>
    <xf numFmtId="0" fontId="63" fillId="7" borderId="0" applyNumberFormat="0" applyBorder="0" applyAlignment="0" applyProtection="0">
      <alignment vertical="center"/>
    </xf>
    <xf numFmtId="0" fontId="104" fillId="5" borderId="46">
      <alignment horizontal="left" vertical="center"/>
      <protection locked="0" hidden="1"/>
    </xf>
    <xf numFmtId="0" fontId="63" fillId="7" borderId="0" applyNumberFormat="0" applyBorder="0" applyAlignment="0" applyProtection="0">
      <alignment vertical="center"/>
    </xf>
    <xf numFmtId="0" fontId="104" fillId="5" borderId="46">
      <alignment horizontal="left" vertical="center"/>
      <protection locked="0" hidden="1"/>
    </xf>
    <xf numFmtId="0" fontId="71" fillId="0" borderId="31" applyNumberFormat="0" applyFill="0" applyAlignment="0" applyProtection="0">
      <alignment vertical="center"/>
    </xf>
    <xf numFmtId="0" fontId="63" fillId="7" borderId="0" applyNumberFormat="0" applyBorder="0" applyAlignment="0" applyProtection="0">
      <alignment vertical="center"/>
    </xf>
    <xf numFmtId="201" fontId="7" fillId="0" borderId="0" applyFont="0" applyFill="0" applyBorder="0" applyAlignment="0" applyProtection="0">
      <alignment vertical="center"/>
    </xf>
    <xf numFmtId="0" fontId="59" fillId="0" borderId="43" applyNumberFormat="0" applyFill="0" applyAlignment="0" applyProtection="0">
      <alignment vertical="center"/>
    </xf>
    <xf numFmtId="0" fontId="61" fillId="0" borderId="47" applyNumberFormat="0" applyFill="0" applyAlignment="0" applyProtection="0">
      <alignment vertical="center"/>
    </xf>
    <xf numFmtId="0" fontId="63" fillId="7" borderId="0" applyNumberFormat="0" applyBorder="0" applyAlignment="0" applyProtection="0">
      <alignment vertical="center"/>
    </xf>
    <xf numFmtId="0" fontId="61" fillId="0" borderId="47" applyNumberFormat="0" applyFill="0" applyAlignment="0" applyProtection="0">
      <alignment vertical="center"/>
    </xf>
    <xf numFmtId="0" fontId="63" fillId="7" borderId="0" applyNumberFormat="0" applyBorder="0" applyAlignment="0" applyProtection="0">
      <alignment vertical="center"/>
    </xf>
    <xf numFmtId="0" fontId="61" fillId="0" borderId="28" applyNumberFormat="0" applyFill="0" applyAlignment="0" applyProtection="0">
      <alignment vertical="center"/>
    </xf>
    <xf numFmtId="0" fontId="63" fillId="7" borderId="0" applyNumberFormat="0" applyBorder="0" applyAlignment="0" applyProtection="0">
      <alignment vertical="center"/>
    </xf>
    <xf numFmtId="0" fontId="73" fillId="0" borderId="33" applyNumberFormat="0" applyFill="0" applyAlignment="0" applyProtection="0">
      <alignment vertical="center"/>
    </xf>
    <xf numFmtId="0" fontId="61" fillId="0" borderId="28" applyNumberFormat="0" applyFill="0" applyAlignment="0" applyProtection="0">
      <alignment vertical="center"/>
    </xf>
    <xf numFmtId="0" fontId="63" fillId="7" borderId="0" applyNumberFormat="0" applyBorder="0" applyAlignment="0" applyProtection="0">
      <alignment vertical="center"/>
    </xf>
    <xf numFmtId="9" fontId="7" fillId="0" borderId="0" applyFont="0" applyFill="0" applyBorder="0" applyAlignment="0" applyProtection="0">
      <alignment vertical="center"/>
    </xf>
    <xf numFmtId="0" fontId="73" fillId="0" borderId="33" applyNumberFormat="0" applyFill="0" applyAlignment="0" applyProtection="0">
      <alignment vertical="center"/>
    </xf>
    <xf numFmtId="0" fontId="19" fillId="25" borderId="0" applyNumberFormat="0" applyBorder="0" applyAlignment="0" applyProtection="0">
      <alignment vertical="center"/>
    </xf>
    <xf numFmtId="0" fontId="19" fillId="5" borderId="0" applyNumberFormat="0" applyBorder="0" applyAlignment="0" applyProtection="0">
      <alignment vertical="center"/>
    </xf>
    <xf numFmtId="0" fontId="19" fillId="5" borderId="0" applyNumberFormat="0" applyBorder="0" applyAlignment="0" applyProtection="0">
      <alignment vertical="center"/>
    </xf>
    <xf numFmtId="0" fontId="78" fillId="0" borderId="0" applyNumberFormat="0" applyFill="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23" borderId="0" applyNumberFormat="0" applyBorder="0" applyAlignment="0" applyProtection="0">
      <alignment vertical="center"/>
    </xf>
    <xf numFmtId="0" fontId="73" fillId="0" borderId="33" applyNumberFormat="0" applyFill="0" applyAlignment="0" applyProtection="0">
      <alignment vertical="center"/>
    </xf>
    <xf numFmtId="177" fontId="7" fillId="0" borderId="0" applyFont="0" applyFill="0" applyBorder="0" applyAlignment="0" applyProtection="0">
      <alignment vertical="center"/>
    </xf>
    <xf numFmtId="9" fontId="7" fillId="0" borderId="0" applyFont="0" applyFill="0" applyBorder="0" applyAlignment="0" applyProtection="0">
      <alignment vertical="center"/>
    </xf>
    <xf numFmtId="200" fontId="7" fillId="0" borderId="0" applyFont="0" applyFill="0" applyBorder="0" applyAlignment="0" applyProtection="0">
      <alignment vertical="center"/>
    </xf>
    <xf numFmtId="0" fontId="106" fillId="0" borderId="0" applyNumberFormat="0" applyFill="0" applyBorder="0" applyAlignment="0" applyProtection="0">
      <alignment vertical="center"/>
    </xf>
    <xf numFmtId="0" fontId="59" fillId="0" borderId="43" applyNumberFormat="0" applyFill="0" applyAlignment="0" applyProtection="0">
      <alignment vertical="center"/>
    </xf>
    <xf numFmtId="193" fontId="102" fillId="0" borderId="0">
      <alignment vertical="center"/>
    </xf>
    <xf numFmtId="0" fontId="71" fillId="0" borderId="31" applyNumberFormat="0" applyFill="0" applyAlignment="0" applyProtection="0">
      <alignment vertical="center"/>
    </xf>
    <xf numFmtId="15" fontId="100" fillId="0" borderId="0">
      <alignment vertical="center"/>
    </xf>
    <xf numFmtId="15" fontId="100" fillId="0" borderId="0">
      <alignment vertical="center"/>
    </xf>
    <xf numFmtId="190" fontId="102" fillId="0" borderId="0">
      <alignment vertical="center"/>
    </xf>
    <xf numFmtId="0" fontId="77" fillId="24" borderId="0" applyNumberFormat="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0" fontId="103" fillId="0" borderId="45" applyNumberFormat="0" applyFill="0" applyAlignment="0" applyProtection="0">
      <alignment vertical="center"/>
    </xf>
    <xf numFmtId="0" fontId="65" fillId="27" borderId="0" applyNumberFormat="0" applyBorder="0" applyAlignment="0" applyProtection="0">
      <alignment vertical="center"/>
    </xf>
    <xf numFmtId="0" fontId="98" fillId="0" borderId="44" applyNumberFormat="0" applyAlignment="0" applyProtection="0">
      <alignment horizontal="left" vertical="center"/>
    </xf>
    <xf numFmtId="0" fontId="98" fillId="0" borderId="3">
      <alignment horizontal="left" vertical="center"/>
    </xf>
    <xf numFmtId="0" fontId="98" fillId="0" borderId="3">
      <alignment horizontal="left" vertical="center"/>
    </xf>
    <xf numFmtId="43" fontId="0" fillId="0" borderId="0" applyFont="0" applyFill="0" applyBorder="0" applyAlignment="0" applyProtection="0">
      <alignment vertical="center"/>
    </xf>
    <xf numFmtId="0" fontId="77" fillId="25" borderId="1" applyNumberFormat="0" applyBorder="0" applyAlignment="0" applyProtection="0">
      <alignment vertical="center"/>
    </xf>
    <xf numFmtId="43" fontId="0" fillId="0" borderId="0" applyFont="0" applyFill="0" applyBorder="0" applyAlignment="0" applyProtection="0">
      <alignment vertical="center"/>
    </xf>
    <xf numFmtId="0" fontId="77" fillId="25" borderId="1" applyNumberFormat="0" applyBorder="0" applyAlignment="0" applyProtection="0">
      <alignment vertical="center"/>
    </xf>
    <xf numFmtId="0" fontId="77" fillId="25" borderId="1" applyNumberFormat="0" applyBorder="0" applyAlignment="0" applyProtection="0">
      <alignment vertical="center"/>
    </xf>
    <xf numFmtId="0" fontId="77" fillId="25" borderId="1" applyNumberFormat="0" applyBorder="0" applyAlignment="0" applyProtection="0">
      <alignment vertical="center"/>
    </xf>
    <xf numFmtId="0" fontId="77" fillId="25" borderId="1" applyNumberFormat="0" applyBorder="0" applyAlignment="0" applyProtection="0">
      <alignment vertical="center"/>
    </xf>
    <xf numFmtId="0" fontId="77" fillId="25" borderId="1" applyNumberFormat="0" applyBorder="0" applyAlignment="0" applyProtection="0">
      <alignment vertical="center"/>
    </xf>
    <xf numFmtId="197" fontId="105" fillId="58" borderId="0">
      <alignment vertical="center"/>
    </xf>
    <xf numFmtId="197" fontId="108" fillId="61" borderId="0">
      <alignment vertical="center"/>
    </xf>
    <xf numFmtId="38" fontId="7" fillId="0" borderId="0" applyFont="0" applyFill="0" applyBorder="0" applyAlignment="0" applyProtection="0">
      <alignment vertical="center"/>
    </xf>
    <xf numFmtId="0" fontId="7" fillId="0" borderId="0">
      <alignment vertical="center"/>
    </xf>
    <xf numFmtId="40" fontId="7" fillId="0" borderId="0" applyFont="0" applyFill="0" applyBorder="0" applyAlignment="0" applyProtection="0">
      <alignment vertical="center"/>
    </xf>
    <xf numFmtId="43" fontId="0" fillId="0" borderId="0" applyFont="0" applyFill="0" applyBorder="0" applyAlignment="0" applyProtection="0">
      <alignment vertical="center"/>
    </xf>
    <xf numFmtId="182" fontId="7" fillId="0" borderId="0" applyFont="0" applyFill="0" applyBorder="0" applyAlignment="0" applyProtection="0">
      <alignment vertical="center"/>
    </xf>
    <xf numFmtId="178" fontId="7" fillId="0" borderId="0" applyFont="0" applyFill="0" applyBorder="0" applyAlignment="0" applyProtection="0">
      <alignment vertical="center"/>
    </xf>
    <xf numFmtId="40" fontId="109" fillId="35" borderId="46">
      <alignment horizontal="centerContinuous" vertical="center"/>
    </xf>
    <xf numFmtId="1" fontId="76" fillId="0" borderId="29" applyFill="0" applyProtection="0">
      <alignment horizontal="center" vertical="center"/>
    </xf>
    <xf numFmtId="0" fontId="73" fillId="0" borderId="33" applyNumberFormat="0" applyFill="0" applyAlignment="0" applyProtection="0">
      <alignment vertical="center"/>
    </xf>
    <xf numFmtId="40" fontId="109" fillId="35" borderId="46">
      <alignment horizontal="centerContinuous" vertical="center"/>
    </xf>
    <xf numFmtId="37" fontId="110" fillId="0" borderId="0">
      <alignment vertical="center"/>
    </xf>
    <xf numFmtId="0" fontId="78" fillId="0" borderId="34">
      <alignment horizontal="center" vertical="center"/>
    </xf>
    <xf numFmtId="9" fontId="7" fillId="0" borderId="0" applyFont="0" applyFill="0" applyBorder="0" applyAlignment="0" applyProtection="0">
      <alignment vertical="center"/>
    </xf>
    <xf numFmtId="37" fontId="110" fillId="0" borderId="0">
      <alignment vertical="center"/>
    </xf>
    <xf numFmtId="0" fontId="78" fillId="0" borderId="34">
      <alignment horizontal="center" vertical="center"/>
    </xf>
    <xf numFmtId="37" fontId="110" fillId="0" borderId="0">
      <alignment vertical="center"/>
    </xf>
    <xf numFmtId="0" fontId="78" fillId="0" borderId="34">
      <alignment horizontal="center" vertical="center"/>
    </xf>
    <xf numFmtId="37" fontId="110" fillId="0" borderId="0">
      <alignment vertical="center"/>
    </xf>
    <xf numFmtId="0" fontId="78" fillId="0" borderId="34">
      <alignment horizontal="center" vertical="center"/>
    </xf>
    <xf numFmtId="9" fontId="7" fillId="0" borderId="0" applyFont="0" applyFill="0" applyBorder="0" applyAlignment="0" applyProtection="0">
      <alignment vertical="center"/>
    </xf>
    <xf numFmtId="0" fontId="111" fillId="0" borderId="0">
      <alignment vertical="top"/>
      <protection locked="0"/>
    </xf>
    <xf numFmtId="203" fontId="76" fillId="0" borderId="0">
      <alignment vertical="center"/>
    </xf>
    <xf numFmtId="0" fontId="75" fillId="0" borderId="0">
      <alignment vertical="center"/>
    </xf>
    <xf numFmtId="9" fontId="7" fillId="0" borderId="0" applyFont="0" applyFill="0" applyBorder="0" applyAlignment="0" applyProtection="0">
      <alignment vertical="center"/>
    </xf>
    <xf numFmtId="14" fontId="69" fillId="0" borderId="0">
      <alignment horizontal="center" vertical="center" wrapText="1"/>
      <protection locked="0"/>
    </xf>
    <xf numFmtId="3" fontId="7" fillId="0" borderId="0" applyFont="0" applyFill="0" applyBorder="0" applyAlignment="0" applyProtection="0">
      <alignment vertical="center"/>
    </xf>
    <xf numFmtId="10" fontId="7" fillId="0" borderId="0" applyFont="0" applyFill="0" applyBorder="0" applyAlignment="0" applyProtection="0">
      <alignment vertical="center"/>
    </xf>
    <xf numFmtId="0" fontId="7" fillId="0" borderId="0">
      <alignment vertical="center"/>
    </xf>
    <xf numFmtId="0" fontId="101" fillId="57" borderId="7">
      <alignment vertical="center"/>
      <protection locked="0"/>
    </xf>
    <xf numFmtId="9" fontId="7" fillId="0" borderId="0" applyFont="0" applyFill="0" applyBorder="0" applyAlignment="0" applyProtection="0">
      <alignment vertical="center"/>
    </xf>
    <xf numFmtId="204" fontId="7" fillId="0" borderId="0" applyFont="0" applyFill="0" applyProtection="0">
      <alignment vertical="center"/>
    </xf>
    <xf numFmtId="9" fontId="7" fillId="0" borderId="0" applyFont="0" applyFill="0" applyBorder="0" applyAlignment="0" applyProtection="0">
      <alignment vertical="center"/>
    </xf>
    <xf numFmtId="0" fontId="7" fillId="0" borderId="0" applyNumberFormat="0" applyFont="0" applyFill="0" applyBorder="0" applyAlignment="0" applyProtection="0">
      <alignment horizontal="left" vertical="center"/>
    </xf>
    <xf numFmtId="15" fontId="7" fillId="0" borderId="0" applyFont="0" applyFill="0" applyBorder="0" applyAlignment="0" applyProtection="0">
      <alignment vertical="center"/>
    </xf>
    <xf numFmtId="0" fontId="78" fillId="0" borderId="34">
      <alignment horizontal="center" vertical="center"/>
    </xf>
    <xf numFmtId="0" fontId="76" fillId="0" borderId="6" applyNumberFormat="0" applyFill="0" applyProtection="0">
      <alignment horizontal="right" vertical="center"/>
    </xf>
    <xf numFmtId="15" fontId="7" fillId="0" borderId="0" applyFont="0" applyFill="0" applyBorder="0" applyAlignment="0" applyProtection="0">
      <alignment vertical="center"/>
    </xf>
    <xf numFmtId="0" fontId="76" fillId="0" borderId="6" applyNumberFormat="0" applyFill="0" applyProtection="0">
      <alignment horizontal="right" vertical="center"/>
    </xf>
    <xf numFmtId="4" fontId="7" fillId="0" borderId="0" applyFont="0" applyFill="0" applyBorder="0" applyAlignment="0" applyProtection="0">
      <alignment vertical="center"/>
    </xf>
    <xf numFmtId="4" fontId="7" fillId="0" borderId="0" applyFont="0" applyFill="0" applyBorder="0" applyAlignment="0" applyProtection="0">
      <alignment vertical="center"/>
    </xf>
    <xf numFmtId="0" fontId="7" fillId="0" borderId="0">
      <alignment vertical="center"/>
    </xf>
    <xf numFmtId="0" fontId="76" fillId="0" borderId="6" applyNumberFormat="0" applyFill="0" applyProtection="0">
      <alignment horizontal="right" vertical="center"/>
    </xf>
    <xf numFmtId="0" fontId="78" fillId="0" borderId="34">
      <alignment horizontal="center" vertical="center"/>
    </xf>
    <xf numFmtId="0" fontId="78" fillId="0" borderId="34">
      <alignment horizontal="center" vertical="center"/>
    </xf>
    <xf numFmtId="0" fontId="78" fillId="0" borderId="34">
      <alignment horizontal="center" vertical="center"/>
    </xf>
    <xf numFmtId="0" fontId="78" fillId="0" borderId="34">
      <alignment horizontal="center" vertical="center"/>
    </xf>
    <xf numFmtId="3" fontId="7" fillId="0" borderId="0" applyFont="0" applyFill="0" applyBorder="0" applyAlignment="0" applyProtection="0">
      <alignment vertical="center"/>
    </xf>
    <xf numFmtId="0" fontId="7" fillId="60" borderId="0" applyNumberFormat="0" applyFont="0" applyBorder="0" applyAlignment="0" applyProtection="0">
      <alignment vertical="center"/>
    </xf>
    <xf numFmtId="0" fontId="101" fillId="57" borderId="7">
      <alignment vertical="center"/>
      <protection locked="0"/>
    </xf>
    <xf numFmtId="0" fontId="112" fillId="0" borderId="0">
      <alignment vertical="center"/>
    </xf>
    <xf numFmtId="0" fontId="101" fillId="57" borderId="7">
      <alignment vertical="center"/>
      <protection locked="0"/>
    </xf>
    <xf numFmtId="0" fontId="101" fillId="57" borderId="7">
      <alignment vertical="center"/>
      <protection locked="0"/>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43" fontId="0"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57" fillId="0" borderId="0" applyNumberForma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103" fillId="0" borderId="45" applyNumberFormat="0" applyFill="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71" fillId="0" borderId="31" applyNumberFormat="0" applyFill="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76" fillId="0" borderId="6" applyNumberFormat="0" applyFill="0" applyProtection="0">
      <alignment horizontal="right" vertical="center"/>
    </xf>
    <xf numFmtId="9" fontId="7" fillId="0" borderId="0" applyFont="0" applyFill="0" applyBorder="0" applyAlignment="0" applyProtection="0">
      <alignment vertical="center"/>
    </xf>
    <xf numFmtId="0" fontId="107" fillId="0" borderId="48" applyNumberFormat="0" applyFill="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113" fillId="0" borderId="49" applyNumberFormat="0" applyFill="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180" fontId="7" fillId="0" borderId="0" applyFont="0" applyFill="0" applyBorder="0" applyAlignment="0" applyProtection="0">
      <alignment vertical="center"/>
    </xf>
    <xf numFmtId="0" fontId="76" fillId="0" borderId="6" applyNumberFormat="0" applyFill="0" applyProtection="0">
      <alignment horizontal="right" vertical="center"/>
    </xf>
    <xf numFmtId="0" fontId="76" fillId="0" borderId="6" applyNumberFormat="0" applyFill="0" applyProtection="0">
      <alignment horizontal="right" vertical="center"/>
    </xf>
    <xf numFmtId="0" fontId="73" fillId="0" borderId="33" applyNumberFormat="0" applyFill="0" applyAlignment="0" applyProtection="0">
      <alignment vertical="center"/>
    </xf>
    <xf numFmtId="0" fontId="73" fillId="0" borderId="33" applyNumberFormat="0" applyFill="0" applyAlignment="0" applyProtection="0">
      <alignment vertical="center"/>
    </xf>
    <xf numFmtId="0" fontId="71" fillId="0" borderId="31" applyNumberFormat="0" applyFill="0" applyAlignment="0" applyProtection="0">
      <alignment vertical="center"/>
    </xf>
    <xf numFmtId="0" fontId="73" fillId="0" borderId="33" applyNumberFormat="0" applyFill="0" applyAlignment="0" applyProtection="0">
      <alignment vertical="center"/>
    </xf>
    <xf numFmtId="0" fontId="71" fillId="0" borderId="31" applyNumberFormat="0" applyFill="0" applyAlignment="0" applyProtection="0">
      <alignment vertical="center"/>
    </xf>
    <xf numFmtId="0" fontId="71" fillId="0" borderId="31" applyNumberFormat="0" applyFill="0" applyAlignment="0" applyProtection="0">
      <alignment vertical="center"/>
    </xf>
    <xf numFmtId="0" fontId="71" fillId="0" borderId="31" applyNumberFormat="0" applyFill="0" applyAlignment="0" applyProtection="0">
      <alignment vertical="center"/>
    </xf>
    <xf numFmtId="0" fontId="71" fillId="0" borderId="31" applyNumberFormat="0" applyFill="0" applyAlignment="0" applyProtection="0">
      <alignment vertical="center"/>
    </xf>
    <xf numFmtId="0" fontId="59" fillId="0" borderId="43" applyNumberFormat="0" applyFill="0" applyAlignment="0" applyProtection="0">
      <alignment vertical="center"/>
    </xf>
    <xf numFmtId="0" fontId="53" fillId="3" borderId="0" applyNumberFormat="0" applyBorder="0" applyAlignment="0" applyProtection="0">
      <alignment vertical="center"/>
    </xf>
    <xf numFmtId="0" fontId="71" fillId="0" borderId="31" applyNumberFormat="0" applyFill="0" applyAlignment="0" applyProtection="0">
      <alignment vertical="center"/>
    </xf>
    <xf numFmtId="0" fontId="71" fillId="0" borderId="31" applyNumberFormat="0" applyFill="0" applyAlignment="0" applyProtection="0">
      <alignment vertical="center"/>
    </xf>
    <xf numFmtId="0" fontId="71" fillId="0" borderId="31" applyNumberFormat="0" applyFill="0" applyAlignment="0" applyProtection="0">
      <alignment vertical="center"/>
    </xf>
    <xf numFmtId="0" fontId="71" fillId="0" borderId="31" applyNumberFormat="0" applyFill="0" applyAlignment="0" applyProtection="0">
      <alignment vertical="center"/>
    </xf>
    <xf numFmtId="0" fontId="71" fillId="0" borderId="31" applyNumberFormat="0" applyFill="0" applyAlignment="0" applyProtection="0">
      <alignment vertical="center"/>
    </xf>
    <xf numFmtId="0" fontId="71" fillId="0" borderId="31" applyNumberFormat="0" applyFill="0" applyAlignment="0" applyProtection="0">
      <alignment vertical="center"/>
    </xf>
    <xf numFmtId="0" fontId="71" fillId="0" borderId="31" applyNumberFormat="0" applyFill="0" applyAlignment="0" applyProtection="0">
      <alignment vertical="center"/>
    </xf>
    <xf numFmtId="0" fontId="113" fillId="0" borderId="49" applyNumberFormat="0" applyFill="0" applyAlignment="0" applyProtection="0">
      <alignment vertical="center"/>
    </xf>
    <xf numFmtId="0" fontId="53" fillId="3" borderId="0" applyNumberFormat="0" applyBorder="0" applyAlignment="0" applyProtection="0">
      <alignment vertical="center"/>
    </xf>
    <xf numFmtId="0" fontId="59" fillId="0" borderId="43" applyNumberFormat="0" applyFill="0" applyAlignment="0" applyProtection="0">
      <alignment vertical="center"/>
    </xf>
    <xf numFmtId="0" fontId="53" fillId="3" borderId="0" applyNumberFormat="0" applyBorder="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0" fontId="59" fillId="0" borderId="43" applyNumberFormat="0" applyFill="0" applyAlignment="0" applyProtection="0">
      <alignment vertical="center"/>
    </xf>
    <xf numFmtId="1" fontId="76" fillId="0" borderId="29" applyFill="0" applyProtection="0">
      <alignment horizontal="center" vertical="center"/>
    </xf>
    <xf numFmtId="0" fontId="113" fillId="0" borderId="0" applyNumberFormat="0" applyFill="0" applyBorder="0" applyAlignment="0" applyProtection="0">
      <alignment vertical="center"/>
    </xf>
    <xf numFmtId="192" fontId="0" fillId="0" borderId="0" applyFont="0" applyFill="0" applyBorder="0" applyAlignment="0" applyProtection="0">
      <alignment vertical="center"/>
    </xf>
    <xf numFmtId="0" fontId="113" fillId="0" borderId="0" applyNumberFormat="0" applyFill="0" applyBorder="0" applyAlignment="0" applyProtection="0">
      <alignment vertical="center"/>
    </xf>
    <xf numFmtId="192" fontId="0" fillId="0" borderId="0" applyFon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9" fillId="0" borderId="0" applyNumberFormat="0" applyFill="0" applyBorder="0" applyAlignment="0" applyProtection="0">
      <alignment vertical="center"/>
    </xf>
    <xf numFmtId="43" fontId="0" fillId="0" borderId="0" applyFont="0" applyFill="0" applyBorder="0" applyAlignment="0" applyProtection="0">
      <alignment vertical="center"/>
    </xf>
    <xf numFmtId="0" fontId="117" fillId="0" borderId="0" applyNumberFormat="0" applyFill="0" applyBorder="0" applyAlignment="0" applyProtection="0">
      <alignment vertical="center"/>
    </xf>
    <xf numFmtId="0" fontId="11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0" fillId="0" borderId="0">
      <alignment vertical="center"/>
    </xf>
    <xf numFmtId="0" fontId="57" fillId="0" borderId="0" applyNumberFormat="0" applyFill="0" applyBorder="0" applyAlignment="0" applyProtection="0">
      <alignment vertical="center"/>
    </xf>
    <xf numFmtId="0" fontId="0" fillId="0" borderId="0">
      <alignment vertical="center"/>
    </xf>
    <xf numFmtId="0" fontId="55" fillId="5" borderId="27" applyNumberFormat="0" applyAlignment="0" applyProtection="0">
      <alignment vertical="center"/>
    </xf>
    <xf numFmtId="0" fontId="57" fillId="0" borderId="0" applyNumberFormat="0" applyFill="0" applyBorder="0" applyAlignment="0" applyProtection="0">
      <alignment vertical="center"/>
    </xf>
    <xf numFmtId="0" fontId="58" fillId="0" borderId="6" applyNumberFormat="0" applyFill="0" applyProtection="0">
      <alignment horizontal="center" vertical="center"/>
    </xf>
    <xf numFmtId="0" fontId="58" fillId="0" borderId="6" applyNumberFormat="0" applyFill="0" applyProtection="0">
      <alignment horizontal="center" vertical="center"/>
    </xf>
    <xf numFmtId="0" fontId="58" fillId="0" borderId="6" applyNumberFormat="0" applyFill="0" applyProtection="0">
      <alignment horizontal="center" vertical="center"/>
    </xf>
    <xf numFmtId="0" fontId="58" fillId="0" borderId="6" applyNumberFormat="0" applyFill="0" applyProtection="0">
      <alignment horizontal="center" vertical="center"/>
    </xf>
    <xf numFmtId="0" fontId="58" fillId="0" borderId="6" applyNumberFormat="0" applyFill="0" applyProtection="0">
      <alignment horizontal="center" vertical="center"/>
    </xf>
    <xf numFmtId="0" fontId="56" fillId="34" borderId="0" applyNumberFormat="0" applyBorder="0" applyAlignment="0" applyProtection="0">
      <alignment vertical="center"/>
    </xf>
    <xf numFmtId="0" fontId="58" fillId="0" borderId="6" applyNumberFormat="0" applyFill="0" applyProtection="0">
      <alignment horizontal="center" vertical="center"/>
    </xf>
    <xf numFmtId="0" fontId="58" fillId="0" borderId="6" applyNumberFormat="0" applyFill="0" applyProtection="0">
      <alignment horizontal="center" vertical="center"/>
    </xf>
    <xf numFmtId="0" fontId="58" fillId="0" borderId="6" applyNumberFormat="0" applyFill="0" applyProtection="0">
      <alignment horizontal="center" vertical="center"/>
    </xf>
    <xf numFmtId="0" fontId="115" fillId="0" borderId="0" applyNumberFormat="0" applyFill="0" applyBorder="0" applyAlignment="0" applyProtection="0">
      <alignment vertical="center"/>
    </xf>
    <xf numFmtId="0" fontId="115" fillId="0" borderId="0" applyNumberFormat="0" applyFill="0" applyBorder="0" applyAlignment="0" applyProtection="0">
      <alignment vertical="center"/>
    </xf>
    <xf numFmtId="0" fontId="66" fillId="0" borderId="29" applyNumberFormat="0" applyFill="0" applyProtection="0">
      <alignment horizontal="center" vertical="center"/>
    </xf>
    <xf numFmtId="0" fontId="66" fillId="0" borderId="29" applyNumberFormat="0" applyFill="0" applyProtection="0">
      <alignment horizontal="center" vertical="center"/>
    </xf>
    <xf numFmtId="0" fontId="66" fillId="0" borderId="29" applyNumberFormat="0" applyFill="0" applyProtection="0">
      <alignment horizontal="center" vertical="center"/>
    </xf>
    <xf numFmtId="0" fontId="66" fillId="0" borderId="29" applyNumberFormat="0" applyFill="0" applyProtection="0">
      <alignment horizontal="center" vertical="center"/>
    </xf>
    <xf numFmtId="0" fontId="66" fillId="0" borderId="29" applyNumberFormat="0" applyFill="0" applyProtection="0">
      <alignment horizontal="center" vertical="center"/>
    </xf>
    <xf numFmtId="0" fontId="66" fillId="0" borderId="29" applyNumberFormat="0" applyFill="0" applyProtection="0">
      <alignment horizontal="center" vertical="center"/>
    </xf>
    <xf numFmtId="0" fontId="66" fillId="0" borderId="29" applyNumberFormat="0" applyFill="0" applyProtection="0">
      <alignment horizontal="center" vertical="center"/>
    </xf>
    <xf numFmtId="0" fontId="56" fillId="34" borderId="0" applyNumberFormat="0" applyBorder="0" applyAlignment="0" applyProtection="0">
      <alignment vertical="center"/>
    </xf>
    <xf numFmtId="0" fontId="116" fillId="0" borderId="0" applyNumberFormat="0" applyFill="0" applyBorder="0" applyAlignment="0" applyProtection="0">
      <alignment vertical="center"/>
    </xf>
    <xf numFmtId="0" fontId="56" fillId="34" borderId="0" applyNumberFormat="0" applyBorder="0" applyAlignment="0" applyProtection="0">
      <alignment vertical="center"/>
    </xf>
    <xf numFmtId="0" fontId="116" fillId="0" borderId="0" applyNumberFormat="0" applyFill="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116" fillId="0" borderId="0" applyNumberFormat="0" applyFill="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116" fillId="0" borderId="0" applyNumberFormat="0" applyFill="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116" fillId="0" borderId="0" applyNumberFormat="0" applyFill="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56" fillId="34" borderId="0" applyNumberFormat="0" applyBorder="0" applyAlignment="0" applyProtection="0">
      <alignment vertical="center"/>
    </xf>
    <xf numFmtId="0" fontId="54" fillId="4" borderId="0" applyNumberFormat="0" applyBorder="0" applyAlignment="0" applyProtection="0">
      <alignment vertical="center"/>
    </xf>
    <xf numFmtId="0" fontId="56" fillId="34" borderId="0" applyNumberFormat="0" applyBorder="0" applyAlignment="0" applyProtection="0">
      <alignment vertical="center"/>
    </xf>
    <xf numFmtId="0" fontId="54" fillId="4" borderId="0" applyNumberFormat="0" applyBorder="0" applyAlignment="0" applyProtection="0">
      <alignment vertical="center"/>
    </xf>
    <xf numFmtId="0" fontId="54" fillId="4" borderId="0" applyNumberFormat="0" applyBorder="0" applyAlignment="0" applyProtection="0">
      <alignment vertical="center"/>
    </xf>
    <xf numFmtId="0" fontId="54"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54" fillId="34" borderId="0" applyNumberFormat="0" applyBorder="0" applyAlignment="0" applyProtection="0">
      <alignment vertical="center"/>
    </xf>
    <xf numFmtId="0" fontId="54" fillId="34" borderId="0" applyNumberFormat="0" applyBorder="0" applyAlignment="0" applyProtection="0">
      <alignment vertical="center"/>
    </xf>
    <xf numFmtId="0" fontId="54" fillId="34" borderId="0" applyNumberFormat="0" applyBorder="0" applyAlignment="0" applyProtection="0">
      <alignment vertical="center"/>
    </xf>
    <xf numFmtId="0" fontId="54" fillId="34" borderId="0" applyNumberFormat="0" applyBorder="0" applyAlignment="0" applyProtection="0">
      <alignment vertical="center"/>
    </xf>
    <xf numFmtId="0" fontId="54" fillId="34" borderId="0" applyNumberFormat="0" applyBorder="0" applyAlignment="0" applyProtection="0">
      <alignment vertical="center"/>
    </xf>
    <xf numFmtId="0" fontId="0" fillId="0" borderId="0">
      <alignment vertical="center"/>
    </xf>
    <xf numFmtId="0" fontId="54" fillId="34" borderId="0" applyNumberFormat="0" applyBorder="0" applyAlignment="0" applyProtection="0">
      <alignment vertical="center"/>
    </xf>
    <xf numFmtId="0" fontId="54" fillId="34" borderId="0" applyNumberFormat="0" applyBorder="0" applyAlignment="0" applyProtection="0">
      <alignment vertical="center"/>
    </xf>
    <xf numFmtId="0" fontId="72" fillId="33" borderId="0" applyNumberFormat="0" applyBorder="0" applyAlignment="0" applyProtection="0">
      <alignment vertical="center"/>
    </xf>
    <xf numFmtId="0" fontId="54" fillId="34" borderId="0" applyNumberFormat="0" applyBorder="0" applyAlignment="0" applyProtection="0">
      <alignment vertical="center"/>
    </xf>
    <xf numFmtId="0" fontId="74" fillId="34" borderId="0" applyNumberFormat="0" applyBorder="0" applyAlignment="0" applyProtection="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100" fillId="0" borderId="0">
      <alignment vertical="center"/>
    </xf>
    <xf numFmtId="0" fontId="56" fillId="4" borderId="0" applyNumberFormat="0" applyBorder="0" applyAlignment="0" applyProtection="0">
      <alignment vertical="center"/>
    </xf>
    <xf numFmtId="0" fontId="56" fillId="4"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1" fillId="0" borderId="28" applyNumberFormat="0" applyFill="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18" fillId="0" borderId="51" applyNumberFormat="0" applyFill="0" applyAlignment="0" applyProtection="0">
      <alignment vertical="center"/>
    </xf>
    <xf numFmtId="0" fontId="7" fillId="0" borderId="0">
      <alignment vertical="center"/>
    </xf>
    <xf numFmtId="0" fontId="53" fillId="3" borderId="0" applyNumberFormat="0" applyBorder="0" applyAlignment="0" applyProtection="0">
      <alignment vertical="center"/>
    </xf>
    <xf numFmtId="0" fontId="7" fillId="0" borderId="0">
      <alignment vertical="center"/>
    </xf>
    <xf numFmtId="0" fontId="53" fillId="3" borderId="0" applyNumberFormat="0" applyBorder="0" applyAlignment="0" applyProtection="0">
      <alignment vertical="center"/>
    </xf>
    <xf numFmtId="0" fontId="7" fillId="0" borderId="0">
      <alignment vertical="center"/>
    </xf>
    <xf numFmtId="0" fontId="53" fillId="3" borderId="0" applyNumberFormat="0" applyBorder="0" applyAlignment="0" applyProtection="0">
      <alignment vertical="center"/>
    </xf>
    <xf numFmtId="0" fontId="7" fillId="0" borderId="0">
      <alignment vertical="center"/>
    </xf>
    <xf numFmtId="0" fontId="7" fillId="0" borderId="0">
      <alignment vertical="center"/>
    </xf>
    <xf numFmtId="0" fontId="53" fillId="3" borderId="0" applyNumberFormat="0" applyBorder="0" applyAlignment="0" applyProtection="0">
      <alignment vertical="center"/>
    </xf>
    <xf numFmtId="0" fontId="7" fillId="0" borderId="0">
      <alignment vertical="center"/>
    </xf>
    <xf numFmtId="0" fontId="0" fillId="0" borderId="0">
      <alignment vertical="center"/>
    </xf>
    <xf numFmtId="0" fontId="0" fillId="0" borderId="0">
      <alignment vertical="center"/>
    </xf>
    <xf numFmtId="0" fontId="114" fillId="26" borderId="50" applyNumberFormat="0" applyAlignment="0" applyProtection="0">
      <alignment vertical="center"/>
    </xf>
    <xf numFmtId="0" fontId="0" fillId="0" borderId="0">
      <alignment vertical="center"/>
    </xf>
    <xf numFmtId="0" fontId="7" fillId="0" borderId="0">
      <alignment vertical="center"/>
    </xf>
    <xf numFmtId="0" fontId="0" fillId="0" borderId="0">
      <alignment vertical="center"/>
    </xf>
    <xf numFmtId="0" fontId="0" fillId="25" borderId="32" applyNumberFormat="0" applyFont="0" applyAlignment="0" applyProtection="0">
      <alignment vertical="center"/>
    </xf>
    <xf numFmtId="0" fontId="7" fillId="0" borderId="0">
      <alignment vertical="center"/>
    </xf>
    <xf numFmtId="0" fontId="0" fillId="25" borderId="32" applyNumberFormat="0" applyFon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0" fillId="25" borderId="32" applyNumberFormat="0" applyFont="0" applyAlignment="0" applyProtection="0">
      <alignment vertical="center"/>
    </xf>
    <xf numFmtId="0" fontId="7"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0" fontId="0" fillId="0" borderId="0">
      <alignment vertical="center"/>
    </xf>
    <xf numFmtId="0" fontId="0" fillId="25" borderId="32" applyNumberFormat="0" applyFon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5" fillId="62" borderId="0" applyNumberFormat="0" applyBorder="0" applyAlignment="0" applyProtection="0">
      <alignment vertical="center"/>
    </xf>
    <xf numFmtId="0" fontId="7" fillId="0" borderId="0">
      <alignment vertical="center"/>
    </xf>
    <xf numFmtId="0" fontId="65" fillId="62"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7" fillId="0" borderId="0">
      <alignment vertical="center"/>
    </xf>
    <xf numFmtId="0" fontId="7" fillId="0" borderId="0">
      <alignment vertical="center"/>
    </xf>
    <xf numFmtId="0" fontId="99"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5" fillId="37"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9" fillId="24" borderId="35" applyNumberForma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14" fillId="26" borderId="50" applyNumberFormat="0" applyAlignment="0" applyProtection="0">
      <alignment vertical="center"/>
    </xf>
    <xf numFmtId="0" fontId="7" fillId="0" borderId="0">
      <alignment vertical="center"/>
    </xf>
    <xf numFmtId="0" fontId="7" fillId="0" borderId="0">
      <alignment vertical="center"/>
    </xf>
    <xf numFmtId="0" fontId="114" fillId="26" borderId="50" applyNumberFormat="0" applyAlignment="0" applyProtection="0">
      <alignment vertical="center"/>
    </xf>
    <xf numFmtId="0" fontId="79" fillId="24" borderId="35" applyNumberForma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55" fillId="5" borderId="27" applyNumberFormat="0" applyAlignment="0" applyProtection="0">
      <alignment vertical="center"/>
    </xf>
    <xf numFmtId="0" fontId="7" fillId="0" borderId="0">
      <alignment vertical="center"/>
    </xf>
    <xf numFmtId="0" fontId="55" fillId="5" borderId="27" applyNumberFormat="0" applyAlignment="0" applyProtection="0">
      <alignment vertical="center"/>
    </xf>
    <xf numFmtId="0" fontId="7" fillId="0" borderId="0">
      <alignment vertical="center"/>
    </xf>
    <xf numFmtId="0" fontId="55" fillId="5" borderId="27" applyNumberFormat="0" applyAlignment="0" applyProtection="0">
      <alignment vertical="center"/>
    </xf>
    <xf numFmtId="0" fontId="7" fillId="0" borderId="0">
      <alignment vertical="center"/>
    </xf>
    <xf numFmtId="0" fontId="55" fillId="5" borderId="27" applyNumberFormat="0" applyAlignment="0" applyProtection="0">
      <alignment vertical="center"/>
    </xf>
    <xf numFmtId="0" fontId="7" fillId="0" borderId="0">
      <alignment vertical="center"/>
    </xf>
    <xf numFmtId="0" fontId="55" fillId="5" borderId="27" applyNumberFormat="0" applyAlignment="0" applyProtection="0">
      <alignment vertical="center"/>
    </xf>
    <xf numFmtId="0" fontId="7" fillId="0" borderId="0">
      <alignment vertical="center"/>
    </xf>
    <xf numFmtId="0" fontId="7" fillId="0" borderId="0">
      <alignment vertical="center"/>
    </xf>
    <xf numFmtId="0" fontId="80" fillId="3" borderId="0" applyNumberFormat="0" applyBorder="0" applyAlignment="0" applyProtection="0">
      <alignment vertical="center"/>
    </xf>
    <xf numFmtId="0" fontId="55" fillId="5" borderId="27"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7" fillId="0" borderId="0">
      <alignment vertical="center"/>
    </xf>
    <xf numFmtId="0" fontId="79" fillId="24" borderId="35" applyNumberFormat="0" applyAlignment="0" applyProtection="0">
      <alignment vertical="center"/>
    </xf>
    <xf numFmtId="0" fontId="7" fillId="0" borderId="0">
      <alignment vertical="center"/>
    </xf>
    <xf numFmtId="0" fontId="79" fillId="24" borderId="35" applyNumberFormat="0" applyAlignment="0" applyProtection="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6" fillId="0" borderId="0">
      <alignment vertical="center"/>
    </xf>
    <xf numFmtId="0" fontId="7" fillId="0" borderId="0">
      <alignment vertical="center"/>
    </xf>
    <xf numFmtId="0" fontId="7" fillId="0" borderId="0">
      <alignment vertical="center"/>
    </xf>
    <xf numFmtId="0" fontId="7" fillId="0" borderId="0">
      <alignment vertical="center"/>
    </xf>
    <xf numFmtId="0" fontId="79" fillId="24" borderId="35" applyNumberFormat="0" applyAlignment="0" applyProtection="0">
      <alignment vertical="center"/>
    </xf>
    <xf numFmtId="0" fontId="7" fillId="0" borderId="0">
      <alignment vertical="center"/>
    </xf>
    <xf numFmtId="0" fontId="7"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0" fillId="0" borderId="0">
      <alignment vertical="center"/>
    </xf>
    <xf numFmtId="0" fontId="118" fillId="0" borderId="51" applyNumberFormat="0" applyFill="0" applyAlignment="0" applyProtection="0">
      <alignment vertical="center"/>
    </xf>
    <xf numFmtId="0" fontId="0" fillId="0" borderId="0">
      <alignment vertical="center"/>
    </xf>
    <xf numFmtId="0" fontId="0" fillId="0" borderId="0">
      <alignment vertical="center"/>
    </xf>
    <xf numFmtId="0" fontId="118" fillId="0" borderId="51" applyNumberFormat="0" applyFill="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18" fillId="0" borderId="51" applyNumberFormat="0" applyFill="0" applyAlignment="0" applyProtection="0">
      <alignment vertical="center"/>
    </xf>
    <xf numFmtId="0" fontId="0" fillId="0" borderId="0">
      <alignment vertical="center"/>
    </xf>
    <xf numFmtId="0" fontId="0" fillId="0" borderId="0">
      <alignment vertical="center"/>
    </xf>
    <xf numFmtId="0" fontId="118" fillId="0" borderId="51" applyNumberFormat="0" applyFill="0" applyAlignment="0" applyProtection="0">
      <alignment vertical="center"/>
    </xf>
    <xf numFmtId="0" fontId="0" fillId="0" borderId="0">
      <alignment vertical="center"/>
    </xf>
    <xf numFmtId="0" fontId="0" fillId="0" borderId="0">
      <alignment vertical="center"/>
    </xf>
    <xf numFmtId="0" fontId="118" fillId="0" borderId="51" applyNumberFormat="0" applyFill="0" applyAlignment="0" applyProtection="0">
      <alignment vertical="center"/>
    </xf>
    <xf numFmtId="0" fontId="0" fillId="0" borderId="0">
      <alignment vertical="center"/>
    </xf>
    <xf numFmtId="0" fontId="0" fillId="0" borderId="0">
      <alignment vertical="center"/>
    </xf>
    <xf numFmtId="0" fontId="118" fillId="0" borderId="51" applyNumberFormat="0" applyFill="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8" fillId="0" borderId="0" applyAlignment="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0" fillId="0" borderId="0">
      <alignment vertical="center"/>
    </xf>
    <xf numFmtId="0" fontId="7" fillId="0" borderId="0">
      <alignment vertical="center"/>
    </xf>
    <xf numFmtId="0" fontId="0" fillId="0" borderId="0">
      <alignment vertical="center"/>
    </xf>
    <xf numFmtId="0" fontId="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0" fillId="0" borderId="0">
      <alignment vertical="center"/>
    </xf>
    <xf numFmtId="0" fontId="97" fillId="0" borderId="1">
      <alignment horizontal="left" vertical="center"/>
    </xf>
    <xf numFmtId="0" fontId="97" fillId="0" borderId="1">
      <alignment horizontal="left" vertical="center"/>
    </xf>
    <xf numFmtId="0" fontId="0" fillId="25" borderId="32" applyNumberFormat="0" applyFont="0" applyAlignment="0" applyProtection="0">
      <alignment vertical="center"/>
    </xf>
    <xf numFmtId="0" fontId="97" fillId="0" borderId="1">
      <alignment horizontal="left" vertical="center"/>
    </xf>
    <xf numFmtId="0" fontId="97" fillId="0" borderId="1">
      <alignment horizontal="left" vertical="center"/>
    </xf>
    <xf numFmtId="0" fontId="0" fillId="25" borderId="32" applyNumberFormat="0" applyFont="0" applyAlignment="0" applyProtection="0">
      <alignment vertical="center"/>
    </xf>
    <xf numFmtId="0" fontId="97" fillId="0" borderId="1">
      <alignment horizontal="left" vertical="center"/>
    </xf>
    <xf numFmtId="0" fontId="97" fillId="0" borderId="1">
      <alignment horizontal="left" vertical="center"/>
    </xf>
    <xf numFmtId="0" fontId="97" fillId="0" borderId="1">
      <alignment horizontal="left" vertical="center"/>
    </xf>
    <xf numFmtId="0" fontId="0"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120" fillId="24" borderId="27" applyNumberFormat="0" applyAlignment="0" applyProtection="0">
      <alignment vertical="center"/>
    </xf>
    <xf numFmtId="0" fontId="7" fillId="0" borderId="0">
      <alignment vertical="center"/>
    </xf>
    <xf numFmtId="1" fontId="76" fillId="0" borderId="29" applyFill="0" applyProtection="0">
      <alignment horizontal="center" vertical="center"/>
    </xf>
    <xf numFmtId="0" fontId="8" fillId="0" borderId="0">
      <alignment vertical="center"/>
    </xf>
    <xf numFmtId="0" fontId="81"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121"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3" fillId="0" borderId="0" applyNumberFormat="0" applyFill="0" applyBorder="0" applyAlignment="0" applyProtection="0">
      <alignment vertical="center"/>
    </xf>
    <xf numFmtId="0" fontId="53" fillId="3" borderId="0" applyNumberFormat="0" applyBorder="0" applyAlignment="0" applyProtection="0">
      <alignment vertical="center"/>
    </xf>
    <xf numFmtId="0" fontId="53" fillId="3" borderId="0" applyNumberFormat="0" applyBorder="0" applyAlignment="0" applyProtection="0">
      <alignment vertical="center"/>
    </xf>
    <xf numFmtId="0" fontId="53" fillId="3" borderId="0" applyNumberFormat="0" applyBorder="0" applyAlignment="0" applyProtection="0">
      <alignment vertical="center"/>
    </xf>
    <xf numFmtId="0" fontId="53" fillId="3" borderId="0" applyNumberFormat="0" applyBorder="0" applyAlignment="0" applyProtection="0">
      <alignment vertical="center"/>
    </xf>
    <xf numFmtId="0" fontId="53" fillId="3" borderId="0" applyNumberFormat="0" applyBorder="0" applyAlignment="0" applyProtection="0">
      <alignment vertical="center"/>
    </xf>
    <xf numFmtId="0" fontId="53" fillId="3" borderId="0" applyNumberFormat="0" applyBorder="0" applyAlignment="0" applyProtection="0">
      <alignment vertical="center"/>
    </xf>
    <xf numFmtId="0" fontId="53" fillId="3" borderId="0" applyNumberFormat="0" applyBorder="0" applyAlignment="0" applyProtection="0">
      <alignment vertical="center"/>
    </xf>
    <xf numFmtId="0" fontId="53" fillId="3" borderId="0" applyNumberFormat="0" applyBorder="0" applyAlignment="0" applyProtection="0">
      <alignment vertical="center"/>
    </xf>
    <xf numFmtId="0" fontId="80" fillId="29" borderId="0" applyNumberFormat="0" applyBorder="0" applyAlignment="0" applyProtection="0">
      <alignment vertical="center"/>
    </xf>
    <xf numFmtId="0" fontId="80" fillId="29" borderId="0" applyNumberFormat="0" applyBorder="0" applyAlignment="0" applyProtection="0">
      <alignment vertical="center"/>
    </xf>
    <xf numFmtId="0" fontId="80" fillId="29" borderId="0" applyNumberFormat="0" applyBorder="0" applyAlignment="0" applyProtection="0">
      <alignment vertical="center"/>
    </xf>
    <xf numFmtId="0" fontId="80"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116" fillId="0" borderId="0" applyNumberFormat="0" applyFill="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116" fillId="0" borderId="0" applyNumberFormat="0" applyFill="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80" fillId="3" borderId="0" applyNumberFormat="0" applyBorder="0" applyAlignment="0" applyProtection="0">
      <alignment vertical="center"/>
    </xf>
    <xf numFmtId="0" fontId="80" fillId="3" borderId="0" applyNumberFormat="0" applyBorder="0" applyAlignment="0" applyProtection="0">
      <alignment vertical="center"/>
    </xf>
    <xf numFmtId="0" fontId="80" fillId="3" borderId="0" applyNumberFormat="0" applyBorder="0" applyAlignment="0" applyProtection="0">
      <alignment vertical="center"/>
    </xf>
    <xf numFmtId="0" fontId="80" fillId="3" borderId="0" applyNumberFormat="0" applyBorder="0" applyAlignment="0" applyProtection="0">
      <alignment vertical="center"/>
    </xf>
    <xf numFmtId="0" fontId="80" fillId="3" borderId="0" applyNumberFormat="0" applyBorder="0" applyAlignment="0" applyProtection="0">
      <alignment vertical="center"/>
    </xf>
    <xf numFmtId="0" fontId="76" fillId="0" borderId="6" applyNumberFormat="0" applyFill="0" applyProtection="0">
      <alignment horizontal="left" vertical="center"/>
    </xf>
    <xf numFmtId="0" fontId="80" fillId="3" borderId="0" applyNumberFormat="0" applyBorder="0" applyAlignment="0" applyProtection="0">
      <alignment vertical="center"/>
    </xf>
    <xf numFmtId="0" fontId="80" fillId="3" borderId="0" applyNumberFormat="0" applyBorder="0" applyAlignment="0" applyProtection="0">
      <alignment vertical="center"/>
    </xf>
    <xf numFmtId="0" fontId="80" fillId="3"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53" fillId="29" borderId="0" applyNumberFormat="0" applyBorder="0" applyAlignment="0" applyProtection="0">
      <alignment vertical="center"/>
    </xf>
    <xf numFmtId="0" fontId="124"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47" applyNumberFormat="0" applyFill="0" applyAlignment="0" applyProtection="0">
      <alignment vertical="center"/>
    </xf>
    <xf numFmtId="0" fontId="119" fillId="0" borderId="0" applyNumberFormat="0" applyFill="0" applyBorder="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47"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119" fillId="0" borderId="0" applyNumberFormat="0" applyFill="0" applyBorder="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119" fillId="0" borderId="0" applyNumberFormat="0" applyFill="0" applyBorder="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4" fontId="0" fillId="0" borderId="0" applyFont="0" applyFill="0" applyBorder="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61" fillId="0" borderId="28" applyNumberFormat="0" applyFill="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20" fillId="24" borderId="27"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4" fillId="26" borderId="50" applyNumberFormat="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66" fillId="0" borderId="29" applyNumberFormat="0" applyFill="0" applyProtection="0">
      <alignment horizontal="left" vertical="center"/>
    </xf>
    <xf numFmtId="0" fontId="66" fillId="0" borderId="29" applyNumberFormat="0" applyFill="0" applyProtection="0">
      <alignment horizontal="left" vertical="center"/>
    </xf>
    <xf numFmtId="0" fontId="66" fillId="0" borderId="29" applyNumberFormat="0" applyFill="0" applyProtection="0">
      <alignment horizontal="left" vertical="center"/>
    </xf>
    <xf numFmtId="0" fontId="66" fillId="0" borderId="29" applyNumberFormat="0" applyFill="0" applyProtection="0">
      <alignment horizontal="left" vertical="center"/>
    </xf>
    <xf numFmtId="0" fontId="66" fillId="0" borderId="29" applyNumberFormat="0" applyFill="0" applyProtection="0">
      <alignment horizontal="left" vertical="center"/>
    </xf>
    <xf numFmtId="0" fontId="66" fillId="0" borderId="29" applyNumberFormat="0" applyFill="0" applyProtection="0">
      <alignment horizontal="left" vertical="center"/>
    </xf>
    <xf numFmtId="0" fontId="66" fillId="0" borderId="29" applyNumberFormat="0" applyFill="0" applyProtection="0">
      <alignment horizontal="left" vertical="center"/>
    </xf>
    <xf numFmtId="0" fontId="66" fillId="0" borderId="29" applyNumberFormat="0" applyFill="0" applyProtection="0">
      <alignment horizontal="lef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18" fillId="0" borderId="51" applyNumberFormat="0" applyFill="0" applyAlignment="0" applyProtection="0">
      <alignment vertical="center"/>
    </xf>
    <xf numFmtId="0" fontId="100" fillId="0" borderId="0">
      <alignment vertical="center"/>
    </xf>
    <xf numFmtId="185" fontId="0" fillId="0" borderId="0" applyFont="0" applyFill="0" applyBorder="0" applyAlignment="0" applyProtection="0">
      <alignment vertical="center"/>
    </xf>
    <xf numFmtId="0" fontId="55" fillId="5" borderId="27" applyNumberFormat="0" applyAlignment="0" applyProtection="0">
      <alignment vertical="center"/>
    </xf>
    <xf numFmtId="41"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192" fontId="0" fillId="0" borderId="0" applyFont="0" applyFill="0" applyBorder="0" applyAlignment="0" applyProtection="0">
      <alignment vertical="center"/>
    </xf>
    <xf numFmtId="43" fontId="0" fillId="0" borderId="0" applyFont="0" applyFill="0" applyBorder="0" applyAlignment="0" applyProtection="0">
      <alignment vertical="center"/>
    </xf>
    <xf numFmtId="192"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64" borderId="0" applyNumberFormat="0" applyBorder="0" applyAlignment="0" applyProtection="0">
      <alignment vertical="center"/>
    </xf>
    <xf numFmtId="0" fontId="13" fillId="64" borderId="0" applyNumberFormat="0" applyBorder="0" applyAlignment="0" applyProtection="0">
      <alignment vertical="center"/>
    </xf>
    <xf numFmtId="0" fontId="13" fillId="59" borderId="0" applyNumberFormat="0" applyBorder="0" applyAlignment="0" applyProtection="0">
      <alignment vertical="center"/>
    </xf>
    <xf numFmtId="0" fontId="13" fillId="65" borderId="0" applyNumberFormat="0" applyBorder="0" applyAlignment="0" applyProtection="0">
      <alignment vertical="center"/>
    </xf>
    <xf numFmtId="0" fontId="13" fillId="65" borderId="0" applyNumberFormat="0" applyBorder="0" applyAlignment="0" applyProtection="0">
      <alignment vertical="center"/>
    </xf>
    <xf numFmtId="0" fontId="65" fillId="37" borderId="0" applyNumberFormat="0" applyBorder="0" applyAlignment="0" applyProtection="0">
      <alignment vertical="center"/>
    </xf>
    <xf numFmtId="0" fontId="65" fillId="37" borderId="0" applyNumberFormat="0" applyBorder="0" applyAlignment="0" applyProtection="0">
      <alignment vertical="center"/>
    </xf>
    <xf numFmtId="0" fontId="65" fillId="37" borderId="0" applyNumberFormat="0" applyBorder="0" applyAlignment="0" applyProtection="0">
      <alignment vertical="center"/>
    </xf>
    <xf numFmtId="0" fontId="65" fillId="66" borderId="0" applyNumberFormat="0" applyBorder="0" applyAlignment="0" applyProtection="0">
      <alignment vertical="center"/>
    </xf>
    <xf numFmtId="0" fontId="65" fillId="66" borderId="0" applyNumberFormat="0" applyBorder="0" applyAlignment="0" applyProtection="0">
      <alignment vertical="center"/>
    </xf>
    <xf numFmtId="0" fontId="65" fillId="38" borderId="0" applyNumberFormat="0" applyBorder="0" applyAlignment="0" applyProtection="0">
      <alignment vertical="center"/>
    </xf>
    <xf numFmtId="0" fontId="65" fillId="38" borderId="0" applyNumberFormat="0" applyBorder="0" applyAlignment="0" applyProtection="0">
      <alignment vertical="center"/>
    </xf>
    <xf numFmtId="0" fontId="65" fillId="9" borderId="0" applyNumberFormat="0" applyBorder="0" applyAlignment="0" applyProtection="0">
      <alignment vertical="center"/>
    </xf>
    <xf numFmtId="0" fontId="65" fillId="35" borderId="0" applyNumberFormat="0" applyBorder="0" applyAlignment="0" applyProtection="0">
      <alignment vertical="center"/>
    </xf>
    <xf numFmtId="0" fontId="65" fillId="35" borderId="0" applyNumberFormat="0" applyBorder="0" applyAlignment="0" applyProtection="0">
      <alignment vertical="center"/>
    </xf>
    <xf numFmtId="0" fontId="65" fillId="35" borderId="0" applyNumberFormat="0" applyBorder="0" applyAlignment="0" applyProtection="0">
      <alignment vertical="center"/>
    </xf>
    <xf numFmtId="0" fontId="65" fillId="35" borderId="0" applyNumberFormat="0" applyBorder="0" applyAlignment="0" applyProtection="0">
      <alignment vertical="center"/>
    </xf>
    <xf numFmtId="0" fontId="65" fillId="67" borderId="0" applyNumberFormat="0" applyBorder="0" applyAlignment="0" applyProtection="0">
      <alignment vertical="center"/>
    </xf>
    <xf numFmtId="0" fontId="65" fillId="67" borderId="0" applyNumberFormat="0" applyBorder="0" applyAlignment="0" applyProtection="0">
      <alignment vertical="center"/>
    </xf>
    <xf numFmtId="0" fontId="65" fillId="67" borderId="0" applyNumberFormat="0" applyBorder="0" applyAlignment="0" applyProtection="0">
      <alignment vertical="center"/>
    </xf>
    <xf numFmtId="0" fontId="65" fillId="67" borderId="0" applyNumberFormat="0" applyBorder="0" applyAlignment="0" applyProtection="0">
      <alignment vertical="center"/>
    </xf>
    <xf numFmtId="0" fontId="65" fillId="28" borderId="0" applyNumberFormat="0" applyBorder="0" applyAlignment="0" applyProtection="0">
      <alignment vertical="center"/>
    </xf>
    <xf numFmtId="0" fontId="65" fillId="28" borderId="0" applyNumberFormat="0" applyBorder="0" applyAlignment="0" applyProtection="0">
      <alignment vertical="center"/>
    </xf>
    <xf numFmtId="0" fontId="65" fillId="27" borderId="0" applyNumberFormat="0" applyBorder="0" applyAlignment="0" applyProtection="0">
      <alignment vertical="center"/>
    </xf>
    <xf numFmtId="0" fontId="65" fillId="7" borderId="0" applyNumberFormat="0" applyBorder="0" applyAlignment="0" applyProtection="0">
      <alignment vertical="center"/>
    </xf>
    <xf numFmtId="0" fontId="65" fillId="7" borderId="0" applyNumberFormat="0" applyBorder="0" applyAlignment="0" applyProtection="0">
      <alignment vertical="center"/>
    </xf>
    <xf numFmtId="0" fontId="65" fillId="7" borderId="0" applyNumberFormat="0" applyBorder="0" applyAlignment="0" applyProtection="0">
      <alignment vertical="center"/>
    </xf>
    <xf numFmtId="0" fontId="65" fillId="7" borderId="0" applyNumberFormat="0" applyBorder="0" applyAlignment="0" applyProtection="0">
      <alignment vertical="center"/>
    </xf>
    <xf numFmtId="0" fontId="65" fillId="7" borderId="0" applyNumberFormat="0" applyBorder="0" applyAlignment="0" applyProtection="0">
      <alignment vertical="center"/>
    </xf>
    <xf numFmtId="0" fontId="65" fillId="7" borderId="0" applyNumberFormat="0" applyBorder="0" applyAlignment="0" applyProtection="0">
      <alignment vertical="center"/>
    </xf>
    <xf numFmtId="0" fontId="65" fillId="63" borderId="0" applyNumberFormat="0" applyBorder="0" applyAlignment="0" applyProtection="0">
      <alignment vertical="center"/>
    </xf>
    <xf numFmtId="0" fontId="65" fillId="63" borderId="0" applyNumberFormat="0" applyBorder="0" applyAlignment="0" applyProtection="0">
      <alignment vertical="center"/>
    </xf>
    <xf numFmtId="176" fontId="76" fillId="0" borderId="29" applyFill="0" applyProtection="0">
      <alignment horizontal="right" vertical="center"/>
    </xf>
    <xf numFmtId="176" fontId="76" fillId="0" borderId="29" applyFill="0" applyProtection="0">
      <alignment horizontal="right" vertical="center"/>
    </xf>
    <xf numFmtId="176" fontId="76" fillId="0" borderId="29" applyFill="0" applyProtection="0">
      <alignment horizontal="right" vertical="center"/>
    </xf>
    <xf numFmtId="176" fontId="76" fillId="0" borderId="29" applyFill="0" applyProtection="0">
      <alignment horizontal="right" vertical="center"/>
    </xf>
    <xf numFmtId="176" fontId="76" fillId="0" borderId="29" applyFill="0" applyProtection="0">
      <alignment horizontal="right" vertical="center"/>
    </xf>
    <xf numFmtId="176" fontId="76" fillId="0" borderId="29" applyFill="0" applyProtection="0">
      <alignment horizontal="right" vertical="center"/>
    </xf>
    <xf numFmtId="176" fontId="76" fillId="0" borderId="29" applyFill="0" applyProtection="0">
      <alignment horizontal="right" vertical="center"/>
    </xf>
    <xf numFmtId="0" fontId="76" fillId="0" borderId="6" applyNumberFormat="0" applyFill="0" applyProtection="0">
      <alignment horizontal="left" vertical="center"/>
    </xf>
    <xf numFmtId="0" fontId="76" fillId="0" borderId="6" applyNumberFormat="0" applyFill="0" applyProtection="0">
      <alignment horizontal="left" vertical="center"/>
    </xf>
    <xf numFmtId="0" fontId="76" fillId="0" borderId="6" applyNumberFormat="0" applyFill="0" applyProtection="0">
      <alignment horizontal="left" vertical="center"/>
    </xf>
    <xf numFmtId="0" fontId="76" fillId="0" borderId="6" applyNumberFormat="0" applyFill="0" applyProtection="0">
      <alignment horizontal="left" vertical="center"/>
    </xf>
    <xf numFmtId="0" fontId="76" fillId="0" borderId="6" applyNumberFormat="0" applyFill="0" applyProtection="0">
      <alignment horizontal="left" vertical="center"/>
    </xf>
    <xf numFmtId="0" fontId="76" fillId="0" borderId="6" applyNumberFormat="0" applyFill="0" applyProtection="0">
      <alignment horizontal="lef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2" fillId="33" borderId="0" applyNumberFormat="0" applyBorder="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79" fillId="24" borderId="35"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0" fontId="55" fillId="5" borderId="27" applyNumberFormat="0" applyAlignment="0" applyProtection="0">
      <alignment vertical="center"/>
    </xf>
    <xf numFmtId="1" fontId="76" fillId="0" borderId="29" applyFill="0" applyProtection="0">
      <alignment horizontal="center" vertical="center"/>
    </xf>
    <xf numFmtId="1" fontId="76" fillId="0" borderId="29" applyFill="0" applyProtection="0">
      <alignment horizontal="center" vertical="center"/>
    </xf>
    <xf numFmtId="1" fontId="76" fillId="0" borderId="29" applyFill="0" applyProtection="0">
      <alignment horizontal="center" vertical="center"/>
    </xf>
    <xf numFmtId="1" fontId="76" fillId="0" borderId="29" applyFill="0" applyProtection="0">
      <alignment horizontal="center" vertical="center"/>
    </xf>
    <xf numFmtId="1" fontId="76" fillId="0" borderId="29" applyFill="0" applyProtection="0">
      <alignment horizontal="center" vertical="center"/>
    </xf>
    <xf numFmtId="0" fontId="125" fillId="0" borderId="0">
      <alignment vertical="center"/>
    </xf>
    <xf numFmtId="0" fontId="75" fillId="0" borderId="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xf numFmtId="0" fontId="0" fillId="25" borderId="32" applyNumberFormat="0" applyFont="0" applyAlignment="0" applyProtection="0">
      <alignment vertical="center"/>
    </xf>
  </cellStyleXfs>
  <cellXfs count="504">
    <xf numFmtId="0" fontId="0" fillId="0" borderId="0" xfId="0" applyAlignment="1"/>
    <xf numFmtId="0" fontId="1" fillId="0" borderId="0" xfId="0" applyFont="1" applyFill="1" applyBorder="1" applyAlignment="1">
      <alignment vertical="center"/>
    </xf>
    <xf numFmtId="0" fontId="2" fillId="0" borderId="0" xfId="1011" applyFont="1" applyFill="1" applyBorder="1" applyAlignment="1">
      <alignment horizontal="center" vertical="center"/>
    </xf>
    <xf numFmtId="0" fontId="3" fillId="0" borderId="1" xfId="1011"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1011" applyFont="1" applyFill="1" applyBorder="1" applyAlignment="1">
      <alignment horizontal="center" vertical="center" wrapText="1"/>
    </xf>
    <xf numFmtId="0" fontId="5" fillId="0" borderId="1" xfId="1011" applyFont="1" applyFill="1" applyBorder="1" applyAlignment="1">
      <alignment horizontal="left" vertical="center" wrapText="1"/>
    </xf>
    <xf numFmtId="0" fontId="6" fillId="0" borderId="0" xfId="225" applyFont="1" applyFill="1" applyBorder="1" applyAlignment="1">
      <alignment vertical="center"/>
    </xf>
    <xf numFmtId="0" fontId="5" fillId="0" borderId="0" xfId="0" applyFont="1" applyFill="1" applyBorder="1" applyAlignment="1">
      <alignment horizontal="left" vertical="center" wrapText="1"/>
    </xf>
    <xf numFmtId="0" fontId="5" fillId="0" borderId="0" xfId="225" applyFont="1" applyFill="1" applyBorder="1" applyAlignment="1">
      <alignment horizontal="left" vertical="center" wrapText="1"/>
    </xf>
    <xf numFmtId="0" fontId="7" fillId="0" borderId="0" xfId="0" applyFont="1" applyFill="1" applyBorder="1" applyAlignment="1">
      <alignment vertical="center"/>
    </xf>
    <xf numFmtId="0" fontId="8" fillId="0" borderId="0" xfId="225" applyFont="1" applyFill="1" applyBorder="1" applyAlignment="1">
      <alignment vertical="center"/>
    </xf>
    <xf numFmtId="0" fontId="5" fillId="0" borderId="0" xfId="225" applyFont="1" applyFill="1" applyBorder="1" applyAlignment="1">
      <alignment vertical="center"/>
    </xf>
    <xf numFmtId="0" fontId="7" fillId="0" borderId="0" xfId="492" applyFont="1">
      <alignment vertical="top"/>
      <protection locked="0"/>
    </xf>
    <xf numFmtId="0" fontId="8" fillId="0" borderId="0" xfId="225" applyFont="1" applyFill="1" applyBorder="1" applyAlignment="1">
      <alignment horizontal="left" vertical="center"/>
    </xf>
    <xf numFmtId="0" fontId="9" fillId="0" borderId="0" xfId="225" applyNumberFormat="1" applyFont="1" applyFill="1" applyBorder="1" applyAlignment="1" applyProtection="1">
      <alignment horizontal="right" vertical="center"/>
    </xf>
    <xf numFmtId="0" fontId="10" fillId="0" borderId="0" xfId="225" applyNumberFormat="1" applyFont="1" applyFill="1" applyBorder="1" applyAlignment="1" applyProtection="1">
      <alignment horizontal="center" vertical="center"/>
    </xf>
    <xf numFmtId="0" fontId="0" fillId="0" borderId="0" xfId="225" applyNumberFormat="1" applyFont="1" applyFill="1" applyBorder="1" applyAlignment="1" applyProtection="1">
      <alignment horizontal="left" vertical="center"/>
    </xf>
    <xf numFmtId="0" fontId="11" fillId="0" borderId="1" xfId="897" applyFont="1" applyFill="1" applyBorder="1" applyAlignment="1">
      <alignment horizontal="center" vertical="center" wrapText="1"/>
    </xf>
    <xf numFmtId="0" fontId="12" fillId="0" borderId="1" xfId="897" applyFont="1" applyFill="1" applyBorder="1" applyAlignment="1">
      <alignment horizontal="center" vertical="center" wrapText="1"/>
    </xf>
    <xf numFmtId="0" fontId="12" fillId="0" borderId="1" xfId="897" applyFont="1" applyFill="1" applyBorder="1" applyAlignment="1">
      <alignment horizontal="left" vertical="center" wrapText="1"/>
    </xf>
    <xf numFmtId="0" fontId="13" fillId="0" borderId="2" xfId="897" applyFont="1" applyFill="1" applyBorder="1" applyAlignment="1">
      <alignment horizontal="left" vertical="center" wrapText="1"/>
    </xf>
    <xf numFmtId="0" fontId="13" fillId="0" borderId="3" xfId="897" applyFont="1" applyFill="1" applyBorder="1" applyAlignment="1">
      <alignment horizontal="left" vertical="center" wrapText="1"/>
    </xf>
    <xf numFmtId="0" fontId="13" fillId="0" borderId="4" xfId="897" applyFont="1" applyFill="1" applyBorder="1" applyAlignment="1">
      <alignment horizontal="left" vertical="center" wrapText="1"/>
    </xf>
    <xf numFmtId="0" fontId="14" fillId="0" borderId="1" xfId="897" applyFont="1" applyFill="1" applyBorder="1" applyAlignment="1">
      <alignment horizontal="left" vertical="top" wrapText="1"/>
    </xf>
    <xf numFmtId="188" fontId="5" fillId="0" borderId="1" xfId="23" applyNumberFormat="1" applyFont="1" applyFill="1" applyBorder="1" applyAlignment="1">
      <alignment horizontal="left" vertical="top" wrapText="1"/>
    </xf>
    <xf numFmtId="0" fontId="14" fillId="0" borderId="1" xfId="897" applyFont="1" applyFill="1" applyBorder="1" applyAlignment="1">
      <alignment horizontal="center" vertical="center" wrapText="1"/>
    </xf>
    <xf numFmtId="0" fontId="14" fillId="0" borderId="1" xfId="897" applyFont="1" applyFill="1" applyBorder="1" applyAlignment="1">
      <alignment horizontal="left" vertical="center" wrapText="1"/>
    </xf>
    <xf numFmtId="0" fontId="5" fillId="0" borderId="1" xfId="225" applyFont="1" applyFill="1" applyBorder="1" applyAlignment="1">
      <alignment horizontal="left" vertical="center" wrapText="1"/>
    </xf>
    <xf numFmtId="0" fontId="5" fillId="0" borderId="1" xfId="225" applyFont="1" applyFill="1" applyBorder="1" applyAlignment="1">
      <alignment horizontal="center" vertical="center" wrapText="1"/>
    </xf>
    <xf numFmtId="9" fontId="5" fillId="0" borderId="1" xfId="225" applyNumberFormat="1" applyFont="1" applyFill="1" applyBorder="1" applyAlignment="1">
      <alignment horizontal="left" vertical="center" wrapText="1"/>
    </xf>
    <xf numFmtId="0" fontId="5" fillId="0" borderId="5" xfId="225" applyFont="1" applyFill="1" applyBorder="1" applyAlignment="1">
      <alignment horizontal="center" vertical="center" wrapText="1"/>
    </xf>
    <xf numFmtId="0" fontId="5" fillId="0" borderId="6" xfId="225" applyFont="1" applyFill="1" applyBorder="1" applyAlignment="1">
      <alignment horizontal="center" vertical="center" wrapText="1"/>
    </xf>
    <xf numFmtId="0" fontId="15" fillId="0" borderId="2" xfId="897" applyFont="1" applyFill="1" applyBorder="1" applyAlignment="1">
      <alignment horizontal="left" vertical="top" wrapText="1"/>
    </xf>
    <xf numFmtId="0" fontId="15" fillId="0" borderId="3" xfId="897" applyFont="1" applyFill="1" applyBorder="1" applyAlignment="1">
      <alignment horizontal="left" vertical="top" wrapText="1"/>
    </xf>
    <xf numFmtId="0" fontId="15" fillId="0" borderId="4" xfId="897" applyFont="1" applyFill="1" applyBorder="1" applyAlignment="1">
      <alignment horizontal="left" vertical="top" wrapText="1"/>
    </xf>
    <xf numFmtId="0" fontId="14" fillId="0" borderId="5" xfId="897" applyFont="1" applyFill="1" applyBorder="1" applyAlignment="1">
      <alignment horizontal="left" vertical="top" wrapText="1"/>
    </xf>
    <xf numFmtId="0" fontId="14" fillId="0" borderId="5" xfId="897" applyFont="1" applyFill="1" applyBorder="1" applyAlignment="1">
      <alignment horizontal="center" vertical="center" wrapText="1"/>
    </xf>
    <xf numFmtId="49" fontId="14" fillId="0" borderId="1" xfId="889" applyNumberFormat="1" applyFont="1" applyFill="1" applyBorder="1" applyAlignment="1">
      <alignment horizontal="left" vertical="center" wrapText="1"/>
    </xf>
    <xf numFmtId="0" fontId="14" fillId="0" borderId="7" xfId="897" applyFont="1" applyFill="1" applyBorder="1" applyAlignment="1">
      <alignment horizontal="left" vertical="top" wrapText="1"/>
    </xf>
    <xf numFmtId="0" fontId="14" fillId="0" borderId="7" xfId="897" applyFont="1" applyFill="1" applyBorder="1" applyAlignment="1">
      <alignment horizontal="center" vertical="center" wrapText="1"/>
    </xf>
    <xf numFmtId="0" fontId="14" fillId="0" borderId="6" xfId="897" applyFont="1" applyFill="1" applyBorder="1" applyAlignment="1">
      <alignment horizontal="center" vertical="center" wrapText="1"/>
    </xf>
    <xf numFmtId="0" fontId="14" fillId="0" borderId="6" xfId="897" applyFont="1" applyFill="1" applyBorder="1" applyAlignment="1">
      <alignment horizontal="left" vertical="top" wrapText="1"/>
    </xf>
    <xf numFmtId="9" fontId="14" fillId="0" borderId="1" xfId="897" applyNumberFormat="1" applyFont="1" applyFill="1" applyBorder="1" applyAlignment="1">
      <alignment horizontal="left" vertical="center" wrapText="1"/>
    </xf>
    <xf numFmtId="49" fontId="14" fillId="0" borderId="1" xfId="893" applyNumberFormat="1" applyFont="1" applyFill="1" applyBorder="1" applyAlignment="1">
      <alignment horizontal="left" vertical="center" wrapText="1"/>
    </xf>
    <xf numFmtId="49" fontId="14" fillId="0" borderId="5" xfId="893" applyNumberFormat="1" applyFont="1" applyFill="1" applyBorder="1" applyAlignment="1">
      <alignment horizontal="center" vertical="center" wrapText="1"/>
    </xf>
    <xf numFmtId="49" fontId="14" fillId="0" borderId="6" xfId="893" applyNumberFormat="1" applyFont="1" applyFill="1" applyBorder="1" applyAlignment="1">
      <alignment horizontal="center" vertical="center" wrapText="1"/>
    </xf>
    <xf numFmtId="0" fontId="15" fillId="0" borderId="1" xfId="897" applyFont="1" applyFill="1" applyBorder="1" applyAlignment="1">
      <alignment horizontal="left" vertical="top" wrapText="1"/>
    </xf>
    <xf numFmtId="49" fontId="5" fillId="0" borderId="5" xfId="0" applyNumberFormat="1" applyFont="1" applyFill="1" applyBorder="1" applyAlignment="1" applyProtection="1">
      <alignment horizontal="left" vertical="top" wrapText="1"/>
    </xf>
    <xf numFmtId="49" fontId="14" fillId="0" borderId="5" xfId="893" applyNumberFormat="1" applyFont="1" applyBorder="1" applyAlignment="1">
      <alignment horizontal="center" vertical="center" wrapText="1"/>
    </xf>
    <xf numFmtId="0" fontId="14" fillId="0" borderId="5" xfId="897" applyFont="1" applyFill="1" applyBorder="1" applyAlignment="1">
      <alignment horizontal="left" vertical="center" wrapText="1"/>
    </xf>
    <xf numFmtId="49" fontId="14" fillId="0" borderId="1" xfId="893" applyNumberFormat="1" applyFont="1" applyBorder="1" applyAlignment="1">
      <alignment horizontal="left" vertical="center" wrapText="1"/>
    </xf>
    <xf numFmtId="49" fontId="5" fillId="0" borderId="7" xfId="0" applyNumberFormat="1" applyFont="1" applyFill="1" applyBorder="1" applyAlignment="1" applyProtection="1">
      <alignment horizontal="left" vertical="top" wrapText="1"/>
    </xf>
    <xf numFmtId="49" fontId="14" fillId="0" borderId="7" xfId="893" applyNumberFormat="1" applyFont="1" applyBorder="1" applyAlignment="1">
      <alignment horizontal="center" vertical="center" wrapText="1"/>
    </xf>
    <xf numFmtId="0" fontId="14" fillId="0" borderId="6" xfId="897" applyFont="1" applyFill="1" applyBorder="1" applyAlignment="1">
      <alignment horizontal="left" vertical="center" wrapText="1"/>
    </xf>
    <xf numFmtId="49" fontId="14" fillId="0" borderId="6" xfId="893" applyNumberFormat="1" applyFont="1" applyBorder="1" applyAlignment="1">
      <alignment horizontal="center" vertical="center" wrapText="1"/>
    </xf>
    <xf numFmtId="49" fontId="5" fillId="0" borderId="6" xfId="0" applyNumberFormat="1" applyFont="1" applyFill="1" applyBorder="1" applyAlignment="1" applyProtection="1">
      <alignment horizontal="left" vertical="top" wrapText="1"/>
    </xf>
    <xf numFmtId="49" fontId="16" fillId="0" borderId="1" xfId="0" applyNumberFormat="1" applyFont="1" applyFill="1" applyBorder="1" applyAlignment="1" applyProtection="1">
      <alignment horizontal="left" vertical="top" wrapText="1"/>
    </xf>
    <xf numFmtId="0" fontId="17" fillId="0" borderId="8" xfId="492" applyFont="1" applyFill="1" applyBorder="1" applyAlignment="1" applyProtection="1">
      <alignment horizontal="left" vertical="top" wrapText="1"/>
    </xf>
    <xf numFmtId="0" fontId="5" fillId="0" borderId="9" xfId="492" applyFont="1" applyFill="1" applyBorder="1" applyAlignment="1" applyProtection="1">
      <alignment horizontal="left" vertical="top" wrapText="1"/>
    </xf>
    <xf numFmtId="0" fontId="17" fillId="0" borderId="9" xfId="492" applyFont="1" applyFill="1" applyBorder="1" applyAlignment="1" applyProtection="1">
      <alignment horizontal="center" vertical="center" wrapText="1"/>
    </xf>
    <xf numFmtId="0" fontId="5" fillId="0" borderId="10" xfId="492" applyFont="1" applyFill="1" applyBorder="1" applyAlignment="1" applyProtection="1">
      <alignment horizontal="left" vertical="center" wrapText="1"/>
    </xf>
    <xf numFmtId="0" fontId="5" fillId="0" borderId="8" xfId="492" applyFont="1" applyFill="1" applyBorder="1" applyAlignment="1" applyProtection="1">
      <alignment horizontal="left" vertical="top" wrapText="1"/>
    </xf>
    <xf numFmtId="0" fontId="5" fillId="0" borderId="11" xfId="492" applyFont="1" applyFill="1" applyBorder="1" applyAlignment="1" applyProtection="1">
      <alignment horizontal="left" vertical="center" wrapText="1"/>
    </xf>
    <xf numFmtId="0" fontId="17" fillId="0" borderId="10" xfId="492" applyFont="1" applyFill="1" applyBorder="1" applyAlignment="1" applyProtection="1">
      <alignment horizontal="center" vertical="center" wrapText="1"/>
    </xf>
    <xf numFmtId="0" fontId="17" fillId="0" borderId="12" xfId="492" applyFont="1" applyFill="1" applyBorder="1" applyAlignment="1" applyProtection="1">
      <alignment horizontal="center" vertical="center" wrapText="1"/>
    </xf>
    <xf numFmtId="0" fontId="5" fillId="0" borderId="13" xfId="492" applyFont="1" applyFill="1" applyBorder="1" applyAlignment="1" applyProtection="1">
      <alignment horizontal="left" vertical="top" wrapText="1"/>
    </xf>
    <xf numFmtId="0" fontId="5" fillId="0" borderId="10" xfId="492" applyFont="1" applyFill="1" applyBorder="1" applyAlignment="1" applyProtection="1">
      <alignment horizontal="left" vertical="top" wrapText="1"/>
    </xf>
    <xf numFmtId="0" fontId="16" fillId="0" borderId="14" xfId="492" applyFont="1" applyFill="1" applyBorder="1" applyAlignment="1" applyProtection="1">
      <alignment horizontal="left" vertical="top" wrapText="1"/>
    </xf>
    <xf numFmtId="0" fontId="16" fillId="0" borderId="15" xfId="492" applyFont="1" applyFill="1" applyBorder="1" applyAlignment="1" applyProtection="1">
      <alignment horizontal="left" vertical="top" wrapText="1"/>
    </xf>
    <xf numFmtId="0" fontId="16" fillId="0" borderId="16" xfId="492" applyFont="1" applyFill="1" applyBorder="1" applyAlignment="1" applyProtection="1">
      <alignment horizontal="left" vertical="top" wrapText="1"/>
    </xf>
    <xf numFmtId="0" fontId="7" fillId="0" borderId="17" xfId="492" applyFont="1" applyFill="1" applyBorder="1" applyAlignment="1" applyProtection="1">
      <alignment horizontal="left" vertical="top" wrapText="1"/>
    </xf>
    <xf numFmtId="0" fontId="7" fillId="0" borderId="12" xfId="492" applyFont="1" applyFill="1" applyBorder="1" applyAlignment="1" applyProtection="1">
      <alignment horizontal="left" vertical="top" wrapText="1"/>
    </xf>
    <xf numFmtId="0" fontId="7" fillId="0" borderId="11" xfId="492" applyFont="1" applyFill="1" applyBorder="1" applyAlignment="1" applyProtection="1">
      <alignment horizontal="center" vertical="center" wrapText="1"/>
    </xf>
    <xf numFmtId="0" fontId="7" fillId="0" borderId="11" xfId="492" applyFont="1" applyFill="1" applyBorder="1" applyAlignment="1" applyProtection="1">
      <alignment horizontal="left" vertical="center" wrapText="1"/>
    </xf>
    <xf numFmtId="0" fontId="7" fillId="0" borderId="11" xfId="492" applyFont="1" applyFill="1" applyBorder="1" applyAlignment="1" applyProtection="1">
      <alignment vertical="center" wrapText="1"/>
    </xf>
    <xf numFmtId="0" fontId="7" fillId="0" borderId="18" xfId="492" applyFont="1" applyFill="1" applyBorder="1" applyAlignment="1" applyProtection="1">
      <alignment horizontal="left" vertical="top" wrapText="1"/>
    </xf>
    <xf numFmtId="0" fontId="7" fillId="0" borderId="9" xfId="492" applyFont="1" applyFill="1" applyBorder="1" applyAlignment="1" applyProtection="1">
      <alignment horizontal="left" vertical="top"/>
    </xf>
    <xf numFmtId="0" fontId="7" fillId="0" borderId="12" xfId="492" applyFont="1" applyFill="1" applyBorder="1" applyAlignment="1" applyProtection="1">
      <alignment horizontal="center" vertical="center" wrapText="1"/>
    </xf>
    <xf numFmtId="0" fontId="7" fillId="0" borderId="9" xfId="492" applyFont="1" applyFill="1" applyBorder="1" applyAlignment="1" applyProtection="1">
      <alignment horizontal="center" vertical="center" wrapText="1"/>
    </xf>
    <xf numFmtId="0" fontId="7" fillId="0" borderId="10" xfId="492" applyFont="1" applyFill="1" applyBorder="1" applyAlignment="1" applyProtection="1">
      <alignment horizontal="center" vertical="center" wrapText="1"/>
    </xf>
    <xf numFmtId="0" fontId="7" fillId="0" borderId="12" xfId="492" applyFont="1" applyFill="1" applyBorder="1" applyAlignment="1" applyProtection="1">
      <alignment horizontal="left" vertical="center" wrapText="1"/>
    </xf>
    <xf numFmtId="0" fontId="7" fillId="0" borderId="12" xfId="492" applyFont="1" applyFill="1" applyBorder="1" applyAlignment="1" applyProtection="1">
      <alignment vertical="center" wrapText="1"/>
    </xf>
    <xf numFmtId="0" fontId="18" fillId="0" borderId="1" xfId="492" applyFont="1" applyFill="1" applyBorder="1" applyAlignment="1" applyProtection="1">
      <alignment horizontal="left" vertical="top" wrapText="1"/>
    </xf>
    <xf numFmtId="49" fontId="7" fillId="0" borderId="7" xfId="0" applyNumberFormat="1" applyFont="1" applyFill="1" applyBorder="1" applyAlignment="1" applyProtection="1">
      <alignment horizontal="left" vertical="top" wrapText="1"/>
    </xf>
    <xf numFmtId="0" fontId="19" fillId="0" borderId="7" xfId="897" applyFont="1" applyFill="1" applyBorder="1" applyAlignment="1">
      <alignment horizontal="left" vertical="top" wrapText="1"/>
    </xf>
    <xf numFmtId="0" fontId="19" fillId="0" borderId="7" xfId="897" applyFont="1" applyFill="1" applyBorder="1" applyAlignment="1">
      <alignment horizontal="center" vertical="center" wrapText="1"/>
    </xf>
    <xf numFmtId="0" fontId="19" fillId="0" borderId="6" xfId="897" applyFont="1" applyFill="1" applyBorder="1" applyAlignment="1">
      <alignment horizontal="left" vertical="center" wrapText="1"/>
    </xf>
    <xf numFmtId="49" fontId="7" fillId="0" borderId="6" xfId="889" applyNumberFormat="1" applyFont="1" applyFill="1" applyBorder="1" applyAlignment="1">
      <alignment horizontal="left" vertical="center" wrapText="1"/>
    </xf>
    <xf numFmtId="0" fontId="19" fillId="0" borderId="6" xfId="897" applyFont="1" applyFill="1" applyBorder="1" applyAlignment="1">
      <alignment horizontal="center" vertical="center" wrapText="1"/>
    </xf>
    <xf numFmtId="0" fontId="7" fillId="0" borderId="1" xfId="225" applyFont="1" applyFill="1" applyBorder="1" applyAlignment="1">
      <alignment horizontal="left" vertical="center"/>
    </xf>
    <xf numFmtId="0" fontId="7" fillId="0" borderId="1" xfId="225" applyFont="1" applyFill="1" applyBorder="1" applyAlignment="1">
      <alignment horizontal="left" vertical="center" wrapText="1"/>
    </xf>
    <xf numFmtId="0" fontId="7" fillId="0" borderId="1" xfId="225" applyFont="1" applyFill="1" applyBorder="1" applyAlignment="1">
      <alignment vertical="center" wrapText="1"/>
    </xf>
    <xf numFmtId="0" fontId="7" fillId="0" borderId="1" xfId="225" applyFont="1" applyFill="1" applyBorder="1" applyAlignment="1">
      <alignment horizontal="center" vertical="center"/>
    </xf>
    <xf numFmtId="49" fontId="7" fillId="0" borderId="6" xfId="0" applyNumberFormat="1" applyFont="1" applyFill="1" applyBorder="1" applyAlignment="1" applyProtection="1">
      <alignment horizontal="left" vertical="top" wrapText="1"/>
    </xf>
    <xf numFmtId="0" fontId="19" fillId="0" borderId="6" xfId="897" applyFont="1" applyFill="1" applyBorder="1" applyAlignment="1">
      <alignment horizontal="left" vertical="top" wrapText="1"/>
    </xf>
    <xf numFmtId="49" fontId="19" fillId="0" borderId="1" xfId="889" applyNumberFormat="1" applyFont="1" applyFill="1" applyBorder="1" applyAlignment="1">
      <alignment horizontal="left" vertical="center" wrapText="1"/>
    </xf>
    <xf numFmtId="49" fontId="18" fillId="0" borderId="1" xfId="0" applyNumberFormat="1" applyFont="1" applyFill="1" applyBorder="1" applyAlignment="1" applyProtection="1">
      <alignment horizontal="left" vertical="top" wrapText="1"/>
    </xf>
    <xf numFmtId="0" fontId="19" fillId="0" borderId="5" xfId="897" applyFont="1" applyFill="1" applyBorder="1" applyAlignment="1">
      <alignment horizontal="left" vertical="top" wrapText="1"/>
    </xf>
    <xf numFmtId="0" fontId="19" fillId="0" borderId="5" xfId="897" applyFont="1" applyFill="1" applyBorder="1" applyAlignment="1">
      <alignment horizontal="center" vertical="center" wrapText="1"/>
    </xf>
    <xf numFmtId="0" fontId="19" fillId="0" borderId="1" xfId="897" applyFont="1" applyFill="1" applyBorder="1" applyAlignment="1">
      <alignment horizontal="left" vertical="center" wrapText="1"/>
    </xf>
    <xf numFmtId="0" fontId="20" fillId="0" borderId="1" xfId="897" applyFont="1" applyFill="1" applyBorder="1" applyAlignment="1">
      <alignment horizontal="left" vertical="center" wrapText="1"/>
    </xf>
    <xf numFmtId="0" fontId="19" fillId="0" borderId="1" xfId="897" applyFont="1" applyFill="1" applyBorder="1" applyAlignment="1">
      <alignment horizontal="center" vertical="center" wrapText="1"/>
    </xf>
    <xf numFmtId="0" fontId="19" fillId="0" borderId="1" xfId="897" applyFont="1" applyFill="1" applyBorder="1" applyAlignment="1">
      <alignment vertical="center" wrapText="1"/>
    </xf>
    <xf numFmtId="0" fontId="13" fillId="0" borderId="2" xfId="897" applyFont="1" applyFill="1" applyBorder="1" applyAlignment="1">
      <alignment horizontal="left" vertical="top" wrapText="1"/>
    </xf>
    <xf numFmtId="0" fontId="13" fillId="0" borderId="3" xfId="897" applyFont="1" applyFill="1" applyBorder="1" applyAlignment="1">
      <alignment horizontal="left" vertical="top" wrapText="1"/>
    </xf>
    <xf numFmtId="0" fontId="13" fillId="0" borderId="4" xfId="897" applyFont="1" applyFill="1" applyBorder="1" applyAlignment="1">
      <alignment horizontal="left" vertical="top" wrapText="1"/>
    </xf>
    <xf numFmtId="0" fontId="14" fillId="0" borderId="1" xfId="897" applyFont="1" applyFill="1" applyBorder="1" applyAlignment="1">
      <alignment vertical="center" wrapText="1"/>
    </xf>
    <xf numFmtId="188" fontId="5" fillId="0" borderId="1" xfId="23" applyNumberFormat="1" applyFont="1" applyFill="1" applyBorder="1" applyAlignment="1">
      <alignment horizontal="left" vertical="center" wrapText="1"/>
    </xf>
    <xf numFmtId="0" fontId="14" fillId="0" borderId="5" xfId="901" applyFont="1" applyFill="1" applyBorder="1" applyAlignment="1">
      <alignment horizontal="left" vertical="top" wrapText="1"/>
    </xf>
    <xf numFmtId="0" fontId="14" fillId="0" borderId="1" xfId="901" applyFont="1" applyFill="1" applyBorder="1" applyAlignment="1">
      <alignment horizontal="center" vertical="center" wrapText="1"/>
    </xf>
    <xf numFmtId="0" fontId="14" fillId="0" borderId="1" xfId="901" applyFont="1" applyFill="1" applyBorder="1" applyAlignment="1">
      <alignment vertical="center" wrapText="1"/>
    </xf>
    <xf numFmtId="0" fontId="14" fillId="0" borderId="1" xfId="901" applyFont="1" applyFill="1" applyBorder="1" applyAlignment="1">
      <alignment horizontal="left" vertical="center" wrapText="1"/>
    </xf>
    <xf numFmtId="0" fontId="14" fillId="0" borderId="7" xfId="901" applyFont="1" applyFill="1" applyBorder="1" applyAlignment="1">
      <alignment horizontal="left" vertical="top" wrapText="1"/>
    </xf>
    <xf numFmtId="0" fontId="14" fillId="0" borderId="6" xfId="901" applyFont="1" applyFill="1" applyBorder="1" applyAlignment="1">
      <alignment horizontal="left" vertical="top" wrapText="1"/>
    </xf>
    <xf numFmtId="0" fontId="15" fillId="0" borderId="1" xfId="901" applyFont="1" applyFill="1" applyBorder="1" applyAlignment="1">
      <alignment horizontal="left" vertical="top" wrapText="1"/>
    </xf>
    <xf numFmtId="0" fontId="21" fillId="0" borderId="18" xfId="492" applyFont="1" applyBorder="1" applyAlignment="1" applyProtection="1">
      <alignment horizontal="left" vertical="top" wrapText="1"/>
    </xf>
    <xf numFmtId="0" fontId="21" fillId="0" borderId="9" xfId="492" applyFont="1" applyBorder="1" applyAlignment="1" applyProtection="1">
      <alignment horizontal="left" vertical="top" wrapText="1"/>
    </xf>
    <xf numFmtId="0" fontId="21" fillId="0" borderId="9" xfId="492" applyFont="1" applyBorder="1" applyAlignment="1" applyProtection="1">
      <alignment horizontal="center" vertical="center" wrapText="1"/>
    </xf>
    <xf numFmtId="0" fontId="21" fillId="0" borderId="10" xfId="492" applyFont="1" applyBorder="1" applyAlignment="1" applyProtection="1">
      <alignment vertical="center" wrapText="1"/>
    </xf>
    <xf numFmtId="0" fontId="21" fillId="0" borderId="10" xfId="492" applyFont="1" applyBorder="1" applyAlignment="1" applyProtection="1">
      <alignment horizontal="left" vertical="center" wrapText="1"/>
    </xf>
    <xf numFmtId="0" fontId="21" fillId="0" borderId="10" xfId="492" applyFont="1" applyBorder="1" applyAlignment="1" applyProtection="1">
      <alignment horizontal="center" vertical="center" wrapText="1"/>
    </xf>
    <xf numFmtId="0" fontId="21" fillId="0" borderId="11" xfId="492" applyFont="1" applyBorder="1" applyAlignment="1" applyProtection="1">
      <alignment vertical="center" wrapText="1"/>
    </xf>
    <xf numFmtId="0" fontId="21" fillId="0" borderId="11" xfId="492" applyFont="1" applyBorder="1" applyAlignment="1" applyProtection="1">
      <alignment horizontal="left" vertical="center" wrapText="1"/>
    </xf>
    <xf numFmtId="0" fontId="21" fillId="0" borderId="12" xfId="492" applyFont="1" applyBorder="1" applyAlignment="1" applyProtection="1">
      <alignment horizontal="center" vertical="center" wrapText="1"/>
    </xf>
    <xf numFmtId="9" fontId="21" fillId="0" borderId="11" xfId="492" applyNumberFormat="1" applyFont="1" applyBorder="1" applyAlignment="1" applyProtection="1">
      <alignment horizontal="left" vertical="center" wrapText="1"/>
    </xf>
    <xf numFmtId="0" fontId="21" fillId="0" borderId="13" xfId="492" applyFont="1" applyBorder="1" applyAlignment="1" applyProtection="1">
      <alignment horizontal="left" vertical="top" wrapText="1"/>
    </xf>
    <xf numFmtId="0" fontId="21" fillId="0" borderId="10" xfId="492" applyFont="1" applyBorder="1" applyAlignment="1" applyProtection="1">
      <alignment horizontal="left" vertical="top" wrapText="1"/>
    </xf>
    <xf numFmtId="0" fontId="21" fillId="0" borderId="11" xfId="492" applyFont="1" applyBorder="1" applyAlignment="1" applyProtection="1">
      <alignment horizontal="center" vertical="center" wrapText="1"/>
    </xf>
    <xf numFmtId="0" fontId="22" fillId="0" borderId="0" xfId="0" applyFont="1" applyFill="1" applyBorder="1" applyAlignment="1">
      <alignment vertical="center"/>
    </xf>
    <xf numFmtId="0" fontId="23" fillId="0" borderId="0" xfId="0" applyFont="1" applyFill="1" applyBorder="1" applyAlignment="1">
      <alignment vertical="center" wrapText="1"/>
    </xf>
    <xf numFmtId="0" fontId="23" fillId="0" borderId="0" xfId="0" applyFont="1" applyFill="1" applyBorder="1" applyAlignment="1">
      <alignment vertical="center"/>
    </xf>
    <xf numFmtId="0" fontId="2" fillId="0" borderId="0" xfId="0" applyFont="1" applyFill="1" applyBorder="1" applyAlignment="1">
      <alignment horizontal="center" vertical="center"/>
    </xf>
    <xf numFmtId="0" fontId="24" fillId="0" borderId="0" xfId="0" applyFont="1" applyFill="1" applyBorder="1" applyAlignment="1">
      <alignment horizontal="center" vertical="center"/>
    </xf>
    <xf numFmtId="0" fontId="25" fillId="0" borderId="0" xfId="0" applyFont="1" applyFill="1" applyBorder="1" applyAlignment="1">
      <alignment horizontal="right" vertical="center"/>
    </xf>
    <xf numFmtId="0" fontId="26" fillId="0" borderId="1" xfId="0" applyFont="1" applyFill="1" applyBorder="1" applyAlignment="1">
      <alignment horizontal="center" vertical="center"/>
    </xf>
    <xf numFmtId="0" fontId="26"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1"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25" fillId="0" borderId="0" xfId="0" applyFont="1" applyFill="1" applyBorder="1" applyAlignment="1">
      <alignment horizontal="left" vertical="center" wrapText="1"/>
    </xf>
    <xf numFmtId="0" fontId="25" fillId="0" borderId="0" xfId="0" applyFont="1" applyFill="1" applyBorder="1" applyAlignment="1">
      <alignment horizontal="left" vertical="center"/>
    </xf>
    <xf numFmtId="0" fontId="28" fillId="0" borderId="0" xfId="0" applyFont="1" applyFill="1" applyBorder="1" applyAlignment="1">
      <alignment horizontal="right" vertical="center"/>
    </xf>
    <xf numFmtId="0" fontId="28" fillId="0" borderId="0" xfId="0" applyFont="1" applyFill="1" applyBorder="1" applyAlignment="1">
      <alignment horizontal="right" vertical="center" wrapText="1"/>
    </xf>
    <xf numFmtId="0" fontId="25" fillId="0" borderId="1" xfId="0" applyFont="1" applyFill="1" applyBorder="1" applyAlignment="1">
      <alignment vertical="center"/>
    </xf>
    <xf numFmtId="4" fontId="25" fillId="0" borderId="1" xfId="0" applyNumberFormat="1" applyFont="1" applyFill="1" applyBorder="1" applyAlignment="1">
      <alignment horizontal="right" vertical="center" wrapText="1"/>
    </xf>
    <xf numFmtId="0" fontId="25" fillId="0" borderId="1" xfId="0" applyFont="1" applyFill="1" applyBorder="1" applyAlignment="1">
      <alignment horizontal="left" vertical="center"/>
    </xf>
    <xf numFmtId="0" fontId="29" fillId="0" borderId="0" xfId="0" applyFont="1" applyFill="1" applyBorder="1" applyAlignment="1">
      <alignment vertical="center"/>
    </xf>
    <xf numFmtId="0" fontId="30" fillId="0" borderId="0" xfId="0" applyFont="1" applyFill="1" applyBorder="1" applyAlignment="1">
      <alignment vertical="center"/>
    </xf>
    <xf numFmtId="0" fontId="2" fillId="0" borderId="0" xfId="0" applyFont="1" applyFill="1" applyBorder="1" applyAlignment="1">
      <alignment horizontal="center" vertical="center" wrapText="1"/>
    </xf>
    <xf numFmtId="0" fontId="25" fillId="0" borderId="1" xfId="0" applyFont="1" applyFill="1" applyBorder="1" applyAlignment="1">
      <alignment horizontal="left" vertical="center" wrapText="1"/>
    </xf>
    <xf numFmtId="2" fontId="23" fillId="0" borderId="1" xfId="0" applyNumberFormat="1" applyFont="1" applyFill="1" applyBorder="1" applyAlignment="1">
      <alignment vertical="center"/>
    </xf>
    <xf numFmtId="0" fontId="25" fillId="0" borderId="0" xfId="0" applyFont="1" applyFill="1" applyBorder="1" applyAlignment="1">
      <alignment vertical="center" wrapText="1"/>
    </xf>
    <xf numFmtId="0" fontId="28" fillId="0" borderId="0" xfId="0" applyFont="1" applyFill="1" applyBorder="1" applyAlignment="1">
      <alignment vertical="center" wrapText="1"/>
    </xf>
    <xf numFmtId="0" fontId="25" fillId="0" borderId="1" xfId="0" applyFont="1" applyFill="1" applyBorder="1" applyAlignment="1">
      <alignment vertical="center" wrapText="1"/>
    </xf>
    <xf numFmtId="4" fontId="25" fillId="0" borderId="1" xfId="0" applyNumberFormat="1" applyFont="1" applyFill="1" applyBorder="1" applyAlignment="1">
      <alignment vertical="center" wrapTex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25" fillId="0" borderId="0" xfId="0" applyFont="1" applyFill="1" applyBorder="1" applyAlignment="1">
      <alignment horizontal="right" vertical="center" wrapText="1"/>
    </xf>
    <xf numFmtId="4" fontId="25" fillId="0" borderId="1" xfId="0" applyNumberFormat="1" applyFont="1" applyBorder="1" applyAlignment="1">
      <alignment vertical="center" wrapText="1"/>
    </xf>
    <xf numFmtId="0" fontId="12" fillId="0" borderId="0" xfId="0" applyFont="1" applyFill="1" applyBorder="1" applyAlignment="1">
      <alignment vertical="center"/>
    </xf>
    <xf numFmtId="0" fontId="31" fillId="0" borderId="1" xfId="0" applyFont="1" applyFill="1" applyBorder="1" applyAlignment="1">
      <alignment horizontal="center" vertical="center" wrapText="1"/>
    </xf>
    <xf numFmtId="0" fontId="2" fillId="0" borderId="0" xfId="745" applyNumberFormat="1" applyFont="1" applyFill="1" applyAlignment="1" applyProtection="1">
      <alignment horizontal="center" vertical="center" wrapText="1"/>
    </xf>
    <xf numFmtId="0" fontId="31" fillId="0" borderId="1" xfId="0" applyFont="1" applyFill="1" applyBorder="1" applyAlignment="1">
      <alignment vertical="center" wrapText="1"/>
    </xf>
    <xf numFmtId="0" fontId="32" fillId="0" borderId="1" xfId="0" applyFont="1" applyFill="1" applyBorder="1" applyAlignment="1">
      <alignment horizontal="center" vertical="center" wrapText="1"/>
    </xf>
    <xf numFmtId="2" fontId="32" fillId="0" borderId="1" xfId="0" applyNumberFormat="1" applyFont="1" applyFill="1" applyBorder="1" applyAlignment="1">
      <alignment horizontal="center" vertical="center" wrapText="1"/>
    </xf>
    <xf numFmtId="0" fontId="7" fillId="0" borderId="0" xfId="745" applyFill="1" applyAlignment="1"/>
    <xf numFmtId="0" fontId="7" fillId="0" borderId="0" xfId="745" applyFill="1" applyAlignment="1">
      <alignment horizontal="right" vertical="center"/>
    </xf>
    <xf numFmtId="0" fontId="2" fillId="0" borderId="0" xfId="745" applyNumberFormat="1" applyFont="1" applyFill="1" applyAlignment="1" applyProtection="1">
      <alignment horizontal="right" vertical="center" wrapText="1"/>
    </xf>
    <xf numFmtId="0" fontId="12" fillId="0" borderId="0" xfId="800" applyFont="1" applyFill="1" applyAlignment="1" applyProtection="1">
      <alignment horizontal="left" vertical="center"/>
    </xf>
    <xf numFmtId="206" fontId="33" fillId="0" borderId="0" xfId="800" applyNumberFormat="1" applyFont="1" applyFill="1" applyAlignment="1">
      <alignment horizontal="right" vertical="center"/>
    </xf>
    <xf numFmtId="0" fontId="33" fillId="0" borderId="0" xfId="800" applyFont="1" applyFill="1" applyAlignment="1">
      <alignment horizontal="right" vertical="center"/>
    </xf>
    <xf numFmtId="196" fontId="33" fillId="0" borderId="0" xfId="800" applyNumberFormat="1" applyFont="1" applyFill="1" applyBorder="1" applyAlignment="1" applyProtection="1">
      <alignment horizontal="right"/>
    </xf>
    <xf numFmtId="2" fontId="31" fillId="0" borderId="1" xfId="799" applyNumberFormat="1" applyFont="1" applyFill="1" applyBorder="1" applyAlignment="1" applyProtection="1">
      <alignment horizontal="center" vertical="center" wrapText="1"/>
    </xf>
    <xf numFmtId="205" fontId="31" fillId="0" borderId="1" xfId="1012" applyNumberFormat="1" applyFont="1" applyFill="1" applyBorder="1" applyAlignment="1">
      <alignment horizontal="center" vertical="center" wrapText="1"/>
    </xf>
    <xf numFmtId="205" fontId="31" fillId="0" borderId="5" xfId="1012" applyNumberFormat="1" applyFont="1" applyFill="1" applyBorder="1" applyAlignment="1">
      <alignment horizontal="center" vertical="center" wrapText="1"/>
    </xf>
    <xf numFmtId="49" fontId="31" fillId="0" borderId="1" xfId="801" applyNumberFormat="1" applyFont="1" applyFill="1" applyBorder="1" applyAlignment="1" applyProtection="1">
      <alignment horizontal="left" vertical="center"/>
    </xf>
    <xf numFmtId="188" fontId="11" fillId="0" borderId="1" xfId="23" applyNumberFormat="1" applyFont="1" applyFill="1" applyBorder="1" applyAlignment="1" applyProtection="1">
      <alignment horizontal="right" vertical="center" wrapText="1"/>
    </xf>
    <xf numFmtId="199" fontId="11" fillId="0" borderId="1" xfId="833" applyNumberFormat="1" applyFont="1" applyFill="1" applyBorder="1" applyAlignment="1">
      <alignment horizontal="right" vertical="center" wrapText="1"/>
    </xf>
    <xf numFmtId="49" fontId="34" fillId="0" borderId="1" xfId="801" applyNumberFormat="1" applyFont="1" applyFill="1" applyBorder="1" applyAlignment="1" applyProtection="1">
      <alignment horizontal="left" vertical="center"/>
    </xf>
    <xf numFmtId="188" fontId="12" fillId="0" borderId="1" xfId="23" applyNumberFormat="1" applyFont="1" applyFill="1" applyBorder="1" applyAlignment="1" applyProtection="1">
      <alignment vertical="center" wrapText="1"/>
    </xf>
    <xf numFmtId="188" fontId="12" fillId="0" borderId="1" xfId="23" applyNumberFormat="1" applyFont="1" applyFill="1" applyBorder="1" applyAlignment="1" applyProtection="1">
      <alignment horizontal="right" vertical="center" wrapText="1"/>
    </xf>
    <xf numFmtId="188" fontId="11" fillId="0" borderId="19" xfId="23" applyNumberFormat="1" applyFont="1" applyFill="1" applyBorder="1" applyAlignment="1">
      <alignment vertical="center" wrapText="1"/>
    </xf>
    <xf numFmtId="188" fontId="12" fillId="0" borderId="20" xfId="23" applyNumberFormat="1" applyFont="1" applyFill="1" applyBorder="1" applyAlignment="1">
      <alignment vertical="center" wrapText="1"/>
    </xf>
    <xf numFmtId="188" fontId="11" fillId="0" borderId="21" xfId="23" applyNumberFormat="1" applyFont="1" applyFill="1" applyBorder="1" applyAlignment="1" applyProtection="1">
      <alignment horizontal="right" vertical="center" wrapText="1"/>
    </xf>
    <xf numFmtId="188" fontId="12" fillId="0" borderId="20" xfId="23" applyNumberFormat="1" applyFont="1" applyFill="1" applyBorder="1" applyAlignment="1" applyProtection="1">
      <alignment horizontal="right" vertical="center" wrapText="1"/>
    </xf>
    <xf numFmtId="188" fontId="11" fillId="0" borderId="20" xfId="23" applyNumberFormat="1" applyFont="1" applyFill="1" applyBorder="1" applyAlignment="1">
      <alignment horizontal="center" vertical="center" wrapText="1"/>
    </xf>
    <xf numFmtId="188" fontId="12" fillId="0" borderId="20" xfId="23" applyNumberFormat="1" applyFont="1" applyFill="1" applyBorder="1" applyAlignment="1">
      <alignment horizontal="center" vertical="center" wrapText="1"/>
    </xf>
    <xf numFmtId="49" fontId="31" fillId="0" borderId="1" xfId="801" applyNumberFormat="1" applyFont="1" applyFill="1" applyBorder="1" applyAlignment="1" applyProtection="1">
      <alignment horizontal="center" vertical="center"/>
    </xf>
    <xf numFmtId="188" fontId="11" fillId="0" borderId="20" xfId="23" applyNumberFormat="1" applyFont="1" applyFill="1" applyBorder="1" applyAlignment="1">
      <alignment horizontal="right" vertical="center" wrapText="1"/>
    </xf>
    <xf numFmtId="49" fontId="31" fillId="0" borderId="1" xfId="759" applyNumberFormat="1" applyFont="1" applyFill="1" applyBorder="1" applyAlignment="1" applyProtection="1">
      <alignment horizontal="left" vertical="center"/>
    </xf>
    <xf numFmtId="188" fontId="11" fillId="0" borderId="1" xfId="23" applyNumberFormat="1" applyFont="1" applyFill="1" applyBorder="1" applyAlignment="1">
      <alignment horizontal="right" vertical="center" wrapText="1"/>
    </xf>
    <xf numFmtId="49" fontId="31" fillId="0" borderId="1" xfId="759" applyNumberFormat="1" applyFont="1" applyFill="1" applyBorder="1" applyAlignment="1" applyProtection="1">
      <alignment horizontal="center" vertical="center"/>
    </xf>
    <xf numFmtId="188" fontId="31" fillId="0" borderId="1" xfId="23" applyNumberFormat="1" applyFont="1" applyFill="1" applyBorder="1" applyAlignment="1" applyProtection="1">
      <alignment horizontal="right" vertical="center" wrapText="1"/>
    </xf>
    <xf numFmtId="0" fontId="7" fillId="0" borderId="0" xfId="782" applyFont="1" applyBorder="1" applyAlignment="1">
      <alignment horizontal="left" wrapText="1"/>
    </xf>
    <xf numFmtId="0" fontId="7" fillId="0" borderId="0" xfId="546" applyFill="1" applyAlignment="1"/>
    <xf numFmtId="0" fontId="7" fillId="0" borderId="0" xfId="546" applyAlignment="1"/>
    <xf numFmtId="0" fontId="2" fillId="0" borderId="0" xfId="546" applyNumberFormat="1" applyFont="1" applyFill="1" applyAlignment="1" applyProtection="1">
      <alignment horizontal="center" vertical="center" wrapText="1"/>
    </xf>
    <xf numFmtId="0" fontId="34" fillId="0" borderId="0" xfId="546" applyFont="1" applyFill="1" applyAlignment="1" applyProtection="1">
      <alignment horizontal="left" vertical="center"/>
    </xf>
    <xf numFmtId="206" fontId="34" fillId="0" borderId="0" xfId="546" applyNumberFormat="1" applyFont="1" applyFill="1" applyAlignment="1" applyProtection="1">
      <alignment horizontal="right"/>
    </xf>
    <xf numFmtId="0" fontId="35" fillId="0" borderId="0" xfId="546" applyFont="1" applyFill="1" applyAlignment="1">
      <alignment vertical="center"/>
    </xf>
    <xf numFmtId="0" fontId="34" fillId="0" borderId="0" xfId="546" applyFont="1" applyFill="1" applyAlignment="1">
      <alignment horizontal="right" vertical="center"/>
    </xf>
    <xf numFmtId="0" fontId="31" fillId="0" borderId="1" xfId="546" applyNumberFormat="1" applyFont="1" applyFill="1" applyBorder="1" applyAlignment="1" applyProtection="1">
      <alignment horizontal="center" vertical="center"/>
    </xf>
    <xf numFmtId="205" fontId="31" fillId="0" borderId="1" xfId="1012" applyNumberFormat="1" applyFont="1" applyBorder="1" applyAlignment="1">
      <alignment horizontal="center" vertical="center" wrapText="1"/>
    </xf>
    <xf numFmtId="205" fontId="31" fillId="0" borderId="5" xfId="1012" applyNumberFormat="1" applyFont="1" applyBorder="1" applyAlignment="1">
      <alignment horizontal="center" vertical="center" wrapText="1"/>
    </xf>
    <xf numFmtId="49" fontId="31" fillId="0" borderId="1" xfId="344" applyNumberFormat="1" applyFont="1" applyFill="1" applyBorder="1" applyAlignment="1" applyProtection="1">
      <alignment vertical="center"/>
    </xf>
    <xf numFmtId="199" fontId="11" fillId="0" borderId="1" xfId="32" applyNumberFormat="1" applyFont="1" applyFill="1" applyBorder="1" applyAlignment="1" applyProtection="1">
      <alignment horizontal="right" vertical="center" wrapText="1"/>
    </xf>
    <xf numFmtId="49" fontId="34" fillId="0" borderId="1" xfId="344" applyNumberFormat="1" applyFont="1" applyFill="1" applyBorder="1" applyAlignment="1" applyProtection="1">
      <alignment vertical="center"/>
    </xf>
    <xf numFmtId="188" fontId="34" fillId="0" borderId="1" xfId="23" applyNumberFormat="1" applyFont="1" applyFill="1" applyBorder="1" applyAlignment="1">
      <alignment horizontal="right" vertical="center" wrapText="1"/>
    </xf>
    <xf numFmtId="188" fontId="12" fillId="0" borderId="1" xfId="23" applyNumberFormat="1" applyFont="1" applyFill="1" applyBorder="1" applyAlignment="1">
      <alignment horizontal="right" vertical="center" wrapText="1"/>
    </xf>
    <xf numFmtId="188" fontId="12" fillId="0" borderId="1" xfId="23" applyNumberFormat="1" applyFont="1" applyFill="1" applyBorder="1" applyAlignment="1">
      <alignment horizontal="right" wrapText="1"/>
    </xf>
    <xf numFmtId="49" fontId="34" fillId="0" borderId="5" xfId="344" applyNumberFormat="1" applyFont="1" applyFill="1" applyBorder="1" applyAlignment="1" applyProtection="1">
      <alignment vertical="center"/>
    </xf>
    <xf numFmtId="188" fontId="12" fillId="2" borderId="1" xfId="23" applyNumberFormat="1" applyFont="1" applyFill="1" applyBorder="1" applyAlignment="1" applyProtection="1">
      <alignment horizontal="right" vertical="center" wrapText="1"/>
    </xf>
    <xf numFmtId="49" fontId="34" fillId="0" borderId="6" xfId="344" applyNumberFormat="1" applyFont="1" applyFill="1" applyBorder="1" applyAlignment="1" applyProtection="1">
      <alignment vertical="center"/>
    </xf>
    <xf numFmtId="188" fontId="31" fillId="0" borderId="1" xfId="23" applyNumberFormat="1" applyFont="1" applyFill="1" applyBorder="1" applyAlignment="1">
      <alignment horizontal="right" vertical="center" wrapText="1"/>
    </xf>
    <xf numFmtId="49" fontId="34" fillId="0" borderId="1" xfId="759" applyNumberFormat="1" applyFont="1" applyFill="1" applyBorder="1" applyAlignment="1" applyProtection="1">
      <alignment vertical="center"/>
    </xf>
    <xf numFmtId="188" fontId="4" fillId="0" borderId="1" xfId="23" applyNumberFormat="1" applyFont="1" applyFill="1" applyBorder="1" applyAlignment="1" applyProtection="1">
      <alignment horizontal="right" vertical="center" wrapText="1"/>
    </xf>
    <xf numFmtId="0" fontId="7" fillId="0" borderId="0" xfId="782" applyFill="1" applyAlignment="1"/>
    <xf numFmtId="0" fontId="7" fillId="0" borderId="0" xfId="782" applyAlignment="1"/>
    <xf numFmtId="0" fontId="2" fillId="0" borderId="0" xfId="782" applyNumberFormat="1" applyFont="1" applyFill="1" applyAlignment="1" applyProtection="1">
      <alignment horizontal="center" vertical="center" wrapText="1"/>
    </xf>
    <xf numFmtId="0" fontId="12" fillId="0" borderId="0" xfId="560" applyFont="1" applyAlignment="1" applyProtection="1">
      <alignment horizontal="left" vertical="center"/>
    </xf>
    <xf numFmtId="0" fontId="33" fillId="0" borderId="0" xfId="560" applyFont="1" applyAlignment="1"/>
    <xf numFmtId="179" fontId="33" fillId="0" borderId="0" xfId="560" applyNumberFormat="1" applyFont="1" applyAlignment="1"/>
    <xf numFmtId="196" fontId="36" fillId="0" borderId="0" xfId="560" applyNumberFormat="1" applyFont="1" applyFill="1" applyBorder="1" applyAlignment="1" applyProtection="1">
      <alignment horizontal="right"/>
    </xf>
    <xf numFmtId="199" fontId="31" fillId="0" borderId="1" xfId="800" applyNumberFormat="1" applyFont="1" applyFill="1" applyBorder="1" applyAlignment="1" applyProtection="1">
      <alignment horizontal="right" vertical="center" wrapText="1"/>
    </xf>
    <xf numFmtId="188" fontId="12" fillId="0" borderId="20" xfId="23" applyNumberFormat="1" applyFont="1" applyFill="1" applyBorder="1" applyAlignment="1">
      <alignment horizontal="right" vertical="center" wrapText="1"/>
    </xf>
    <xf numFmtId="188" fontId="37" fillId="0" borderId="0" xfId="23" applyNumberFormat="1" applyFont="1" applyFill="1" applyBorder="1" applyAlignment="1" applyProtection="1">
      <alignment vertical="center" wrapText="1"/>
    </xf>
    <xf numFmtId="188" fontId="12" fillId="2" borderId="20" xfId="23" applyNumberFormat="1" applyFont="1" applyFill="1" applyBorder="1" applyAlignment="1" applyProtection="1">
      <alignment horizontal="right" vertical="center" wrapText="1"/>
    </xf>
    <xf numFmtId="188" fontId="4" fillId="0" borderId="1" xfId="23" applyNumberFormat="1" applyFont="1" applyFill="1" applyBorder="1" applyAlignment="1" applyProtection="1">
      <alignment vertical="center" wrapText="1"/>
    </xf>
    <xf numFmtId="188" fontId="4" fillId="0" borderId="6" xfId="23" applyNumberFormat="1" applyFont="1" applyFill="1" applyBorder="1" applyAlignment="1" applyProtection="1">
      <alignment vertical="center" wrapText="1"/>
    </xf>
    <xf numFmtId="188" fontId="11" fillId="0" borderId="19" xfId="23" applyNumberFormat="1" applyFont="1" applyFill="1" applyBorder="1" applyAlignment="1">
      <alignment horizontal="right" vertical="center" wrapText="1"/>
    </xf>
    <xf numFmtId="0" fontId="7" fillId="0" borderId="0" xfId="782" applyAlignment="1">
      <alignment vertical="center"/>
    </xf>
    <xf numFmtId="0" fontId="34" fillId="0" borderId="0" xfId="782" applyFont="1" applyFill="1" applyAlignment="1" applyProtection="1">
      <alignment horizontal="left" vertical="center"/>
    </xf>
    <xf numFmtId="4" fontId="34" fillId="0" borderId="0" xfId="782" applyNumberFormat="1" applyFont="1" applyFill="1" applyAlignment="1" applyProtection="1">
      <alignment horizontal="right" vertical="center"/>
    </xf>
    <xf numFmtId="179" fontId="35" fillId="0" borderId="0" xfId="782" applyNumberFormat="1" applyFont="1" applyFill="1" applyAlignment="1">
      <alignment vertical="center"/>
    </xf>
    <xf numFmtId="0" fontId="34" fillId="0" borderId="0" xfId="782" applyFont="1" applyFill="1" applyAlignment="1">
      <alignment horizontal="right" vertical="center"/>
    </xf>
    <xf numFmtId="0" fontId="31" fillId="0" borderId="1" xfId="778" applyNumberFormat="1" applyFont="1" applyFill="1" applyBorder="1" applyAlignment="1" applyProtection="1">
      <alignment horizontal="center" vertical="center"/>
    </xf>
    <xf numFmtId="49" fontId="31" fillId="0" borderId="1" xfId="783" applyNumberFormat="1" applyFont="1" applyFill="1" applyBorder="1" applyAlignment="1" applyProtection="1">
      <alignment vertical="center"/>
    </xf>
    <xf numFmtId="188" fontId="11" fillId="0" borderId="20" xfId="722" applyNumberFormat="1" applyFont="1" applyBorder="1" applyAlignment="1">
      <alignment horizontal="right" vertical="center" wrapText="1"/>
    </xf>
    <xf numFmtId="199" fontId="12" fillId="0" borderId="1" xfId="833" applyNumberFormat="1" applyFont="1" applyFill="1" applyBorder="1" applyAlignment="1">
      <alignment horizontal="right" vertical="center" wrapText="1"/>
    </xf>
    <xf numFmtId="49" fontId="34" fillId="0" borderId="1" xfId="783" applyNumberFormat="1" applyFont="1" applyFill="1" applyBorder="1" applyAlignment="1" applyProtection="1">
      <alignment vertical="center"/>
    </xf>
    <xf numFmtId="188" fontId="12" fillId="0" borderId="20" xfId="722" applyNumberFormat="1" applyFont="1" applyBorder="1" applyAlignment="1">
      <alignment horizontal="right" vertical="center" wrapText="1"/>
    </xf>
    <xf numFmtId="188" fontId="34" fillId="0" borderId="20" xfId="722" applyNumberFormat="1" applyFont="1" applyBorder="1" applyAlignment="1">
      <alignment horizontal="right" vertical="center" wrapText="1"/>
    </xf>
    <xf numFmtId="188" fontId="12" fillId="0" borderId="22" xfId="722" applyNumberFormat="1" applyFont="1" applyFill="1" applyBorder="1" applyAlignment="1">
      <alignment horizontal="right" vertical="center" wrapText="1"/>
    </xf>
    <xf numFmtId="188" fontId="12" fillId="0" borderId="23" xfId="722" applyNumberFormat="1" applyFont="1" applyFill="1" applyBorder="1" applyAlignment="1">
      <alignment horizontal="right" vertical="center" wrapText="1"/>
    </xf>
    <xf numFmtId="188" fontId="12" fillId="0" borderId="19" xfId="722" applyNumberFormat="1" applyFont="1" applyFill="1" applyBorder="1" applyAlignment="1">
      <alignment horizontal="right" vertical="center" wrapText="1"/>
    </xf>
    <xf numFmtId="188" fontId="12" fillId="2" borderId="20" xfId="722" applyNumberFormat="1" applyFont="1" applyFill="1" applyBorder="1" applyAlignment="1">
      <alignment horizontal="right" vertical="center" wrapText="1"/>
    </xf>
    <xf numFmtId="188" fontId="12" fillId="2" borderId="21" xfId="722" applyNumberFormat="1" applyFont="1" applyFill="1" applyBorder="1" applyAlignment="1">
      <alignment horizontal="right" vertical="center" wrapText="1"/>
    </xf>
    <xf numFmtId="49" fontId="34" fillId="0" borderId="5" xfId="759" applyNumberFormat="1" applyFont="1" applyFill="1" applyBorder="1" applyAlignment="1" applyProtection="1">
      <alignment vertical="center"/>
    </xf>
    <xf numFmtId="0" fontId="7" fillId="0" borderId="0" xfId="1012">
      <alignment vertical="center"/>
    </xf>
    <xf numFmtId="0" fontId="6" fillId="0" borderId="0" xfId="1012" applyFont="1" applyAlignment="1">
      <alignment horizontal="center" vertical="center" wrapText="1"/>
    </xf>
    <xf numFmtId="0" fontId="7" fillId="0" borderId="0" xfId="1012" applyFill="1">
      <alignment vertical="center"/>
    </xf>
    <xf numFmtId="0" fontId="1" fillId="0" borderId="0" xfId="0" applyFont="1" applyFill="1" applyAlignment="1">
      <alignment vertical="center"/>
    </xf>
    <xf numFmtId="0" fontId="38" fillId="0" borderId="0" xfId="834" applyFont="1" applyAlignment="1">
      <alignment horizontal="center" vertical="center" shrinkToFit="1"/>
    </xf>
    <xf numFmtId="0" fontId="10" fillId="0" borderId="0" xfId="834" applyFont="1" applyAlignment="1">
      <alignment horizontal="center" vertical="center" shrinkToFit="1"/>
    </xf>
    <xf numFmtId="0" fontId="12" fillId="0" borderId="0" xfId="834" applyFont="1" applyBorder="1" applyAlignment="1">
      <alignment horizontal="left" vertical="center" wrapText="1"/>
    </xf>
    <xf numFmtId="0" fontId="12" fillId="0" borderId="0" xfId="0" applyFont="1" applyFill="1" applyAlignment="1">
      <alignment horizontal="right"/>
    </xf>
    <xf numFmtId="0" fontId="31" fillId="0" borderId="1" xfId="1015" applyFont="1" applyBorder="1" applyAlignment="1">
      <alignment horizontal="center" vertical="center"/>
    </xf>
    <xf numFmtId="49" fontId="31" fillId="0" borderId="1" xfId="0" applyNumberFormat="1" applyFont="1" applyFill="1" applyBorder="1" applyAlignment="1" applyProtection="1">
      <alignment vertical="center" wrapText="1"/>
    </xf>
    <xf numFmtId="188" fontId="34" fillId="0" borderId="1" xfId="23" applyNumberFormat="1" applyFont="1" applyBorder="1" applyAlignment="1">
      <alignment horizontal="right" vertical="center" wrapText="1"/>
    </xf>
    <xf numFmtId="0" fontId="34" fillId="0" borderId="1" xfId="512" applyNumberFormat="1" applyFont="1" applyFill="1" applyBorder="1" applyAlignment="1">
      <alignment horizontal="left"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left" vertical="center"/>
    </xf>
    <xf numFmtId="0" fontId="11" fillId="0" borderId="1" xfId="0" applyFont="1" applyFill="1" applyBorder="1" applyAlignment="1">
      <alignment horizontal="center" vertical="center"/>
    </xf>
    <xf numFmtId="0" fontId="18" fillId="0" borderId="1" xfId="1012" applyFont="1" applyFill="1" applyBorder="1">
      <alignment vertical="center"/>
    </xf>
    <xf numFmtId="0" fontId="12" fillId="0" borderId="1" xfId="0" applyFont="1" applyBorder="1" applyAlignment="1">
      <alignment horizontal="center" vertical="center"/>
    </xf>
    <xf numFmtId="188" fontId="34" fillId="0" borderId="1" xfId="23" applyNumberFormat="1" applyFont="1" applyBorder="1" applyAlignment="1">
      <alignment horizontal="center" vertical="center" wrapText="1"/>
    </xf>
    <xf numFmtId="0" fontId="0" fillId="0" borderId="0" xfId="0" applyFill="1" applyAlignment="1"/>
    <xf numFmtId="0" fontId="10" fillId="0" borderId="0" xfId="833" applyFont="1" applyFill="1" applyAlignment="1">
      <alignment horizontal="center" vertical="center" shrinkToFit="1"/>
    </xf>
    <xf numFmtId="0" fontId="12" fillId="0" borderId="0" xfId="833" applyFont="1" applyFill="1" applyAlignment="1">
      <alignment horizontal="left" vertical="center" wrapText="1"/>
    </xf>
    <xf numFmtId="205" fontId="34" fillId="0" borderId="0" xfId="1013" applyNumberFormat="1" applyFont="1" applyFill="1" applyBorder="1" applyAlignment="1">
      <alignment horizontal="right" vertical="center"/>
    </xf>
    <xf numFmtId="0" fontId="31" fillId="0" borderId="5" xfId="1013" applyFont="1" applyFill="1" applyBorder="1" applyAlignment="1">
      <alignment horizontal="center" vertical="center"/>
    </xf>
    <xf numFmtId="184" fontId="11" fillId="0" borderId="1" xfId="0" applyNumberFormat="1" applyFont="1" applyBorder="1" applyAlignment="1">
      <alignment horizontal="left" vertical="center" wrapText="1"/>
    </xf>
    <xf numFmtId="198" fontId="11" fillId="0" borderId="1" xfId="0" applyNumberFormat="1" applyFont="1" applyBorder="1" applyAlignment="1">
      <alignment horizontal="right" vertical="center" wrapText="1"/>
    </xf>
    <xf numFmtId="199" fontId="11" fillId="2" borderId="1" xfId="833" applyNumberFormat="1" applyFont="1" applyFill="1" applyBorder="1" applyAlignment="1">
      <alignment horizontal="right" vertical="center" wrapText="1"/>
    </xf>
    <xf numFmtId="184" fontId="12" fillId="0" borderId="1" xfId="0" applyNumberFormat="1" applyFont="1" applyBorder="1" applyAlignment="1">
      <alignment horizontal="left" vertical="center" wrapText="1"/>
    </xf>
    <xf numFmtId="198" fontId="12" fillId="0" borderId="1" xfId="0" applyNumberFormat="1" applyFont="1" applyBorder="1" applyAlignment="1">
      <alignment horizontal="right" vertical="center" wrapText="1"/>
    </xf>
    <xf numFmtId="205" fontId="34" fillId="0" borderId="1" xfId="1012" applyNumberFormat="1" applyFont="1" applyFill="1" applyBorder="1" applyAlignment="1">
      <alignment horizontal="right" vertical="center" wrapText="1"/>
    </xf>
    <xf numFmtId="198" fontId="34" fillId="0" borderId="1" xfId="0" applyNumberFormat="1" applyFont="1" applyFill="1" applyBorder="1" applyAlignment="1">
      <alignment horizontal="right" vertical="center" wrapText="1"/>
    </xf>
    <xf numFmtId="205" fontId="34" fillId="2" borderId="1" xfId="1012" applyNumberFormat="1" applyFont="1" applyFill="1" applyBorder="1" applyAlignment="1">
      <alignment horizontal="right" vertical="center" wrapText="1"/>
    </xf>
    <xf numFmtId="184" fontId="12" fillId="0" borderId="1" xfId="0" applyNumberFormat="1" applyFont="1" applyBorder="1" applyAlignment="1">
      <alignment vertical="center" wrapText="1"/>
    </xf>
    <xf numFmtId="198" fontId="12" fillId="0" borderId="1" xfId="0" applyNumberFormat="1" applyFont="1" applyBorder="1" applyAlignment="1">
      <alignment horizontal="right" vertical="center" wrapText="1" shrinkToFit="1"/>
    </xf>
    <xf numFmtId="198" fontId="11" fillId="0" borderId="1" xfId="0" applyNumberFormat="1" applyFont="1" applyFill="1" applyBorder="1" applyAlignment="1">
      <alignment horizontal="righ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184" fontId="12" fillId="0" borderId="1" xfId="0" applyNumberFormat="1" applyFont="1" applyFill="1" applyBorder="1" applyAlignment="1">
      <alignment horizontal="left" vertical="center" wrapText="1"/>
    </xf>
    <xf numFmtId="198" fontId="12" fillId="0" borderId="1" xfId="0" applyNumberFormat="1" applyFont="1" applyFill="1" applyBorder="1" applyAlignment="1">
      <alignment horizontal="right" vertical="center" wrapText="1"/>
    </xf>
    <xf numFmtId="0" fontId="7" fillId="0" borderId="0" xfId="512" applyAlignment="1"/>
    <xf numFmtId="0" fontId="7" fillId="0" borderId="0" xfId="512" applyFill="1" applyAlignment="1"/>
    <xf numFmtId="0" fontId="10" fillId="0" borderId="0" xfId="833" applyFont="1" applyAlignment="1">
      <alignment horizontal="center" vertical="center" shrinkToFit="1"/>
    </xf>
    <xf numFmtId="0" fontId="12" fillId="0" borderId="0" xfId="833" applyFont="1" applyAlignment="1">
      <alignment horizontal="left" vertical="center" wrapText="1"/>
    </xf>
    <xf numFmtId="0" fontId="34" fillId="0" borderId="0" xfId="512" applyFont="1" applyAlignment="1">
      <alignment horizontal="right"/>
    </xf>
    <xf numFmtId="0" fontId="31" fillId="0" borderId="1" xfId="512" applyFont="1" applyFill="1" applyBorder="1" applyAlignment="1">
      <alignment horizontal="center" vertical="center" wrapText="1"/>
    </xf>
    <xf numFmtId="191" fontId="31" fillId="0" borderId="1" xfId="1208" applyNumberFormat="1" applyFont="1" applyFill="1" applyBorder="1" applyAlignment="1">
      <alignment horizontal="right" vertical="center" wrapText="1"/>
    </xf>
    <xf numFmtId="199" fontId="31" fillId="0" borderId="1" xfId="32" applyNumberFormat="1" applyFont="1" applyFill="1" applyBorder="1" applyAlignment="1">
      <alignment horizontal="right" vertical="center" wrapText="1"/>
    </xf>
    <xf numFmtId="188" fontId="34" fillId="0" borderId="1" xfId="1208" applyNumberFormat="1" applyFont="1" applyFill="1" applyBorder="1" applyAlignment="1">
      <alignment vertical="center" wrapText="1"/>
    </xf>
    <xf numFmtId="188" fontId="34" fillId="0" borderId="1" xfId="1208" applyNumberFormat="1" applyFont="1" applyFill="1" applyBorder="1" applyAlignment="1">
      <alignment horizontal="right" vertical="center" wrapText="1"/>
    </xf>
    <xf numFmtId="188" fontId="34" fillId="0" borderId="1" xfId="833" applyNumberFormat="1" applyFont="1" applyFill="1" applyBorder="1" applyAlignment="1">
      <alignment horizontal="right" vertical="center" wrapText="1"/>
    </xf>
    <xf numFmtId="198" fontId="31" fillId="0" borderId="1" xfId="23" applyNumberFormat="1" applyFont="1" applyBorder="1" applyAlignment="1">
      <alignment horizontal="right" vertical="center" wrapText="1"/>
    </xf>
    <xf numFmtId="187" fontId="12" fillId="0" borderId="1" xfId="0" applyNumberFormat="1" applyFont="1" applyFill="1" applyBorder="1" applyAlignment="1">
      <alignment horizontal="left" vertical="center" wrapText="1"/>
    </xf>
    <xf numFmtId="188" fontId="34" fillId="0" borderId="1" xfId="512" applyNumberFormat="1" applyFont="1" applyFill="1" applyBorder="1" applyAlignment="1">
      <alignment horizontal="right" vertical="center" wrapText="1"/>
    </xf>
    <xf numFmtId="205" fontId="34" fillId="0" borderId="1" xfId="833" applyNumberFormat="1" applyFont="1" applyFill="1" applyBorder="1" applyAlignment="1">
      <alignment horizontal="right" vertical="center" wrapText="1"/>
    </xf>
    <xf numFmtId="191" fontId="12" fillId="0" borderId="1" xfId="0" applyNumberFormat="1" applyFont="1" applyBorder="1" applyAlignment="1">
      <alignment vertical="center" wrapText="1"/>
    </xf>
    <xf numFmtId="198" fontId="31" fillId="0" borderId="1" xfId="23" applyNumberFormat="1" applyFont="1" applyFill="1" applyBorder="1" applyAlignment="1">
      <alignment vertical="center" wrapText="1"/>
    </xf>
    <xf numFmtId="205" fontId="34" fillId="0" borderId="1" xfId="833" applyNumberFormat="1" applyFont="1" applyFill="1" applyBorder="1" applyAlignment="1">
      <alignment vertical="center" wrapText="1"/>
    </xf>
    <xf numFmtId="191" fontId="11" fillId="0" borderId="1" xfId="0" applyNumberFormat="1" applyFont="1" applyFill="1" applyBorder="1" applyAlignment="1">
      <alignment horizontal="right" vertical="center" wrapText="1"/>
    </xf>
    <xf numFmtId="188" fontId="31" fillId="0" borderId="1" xfId="1208" applyNumberFormat="1" applyFont="1" applyFill="1" applyBorder="1" applyAlignment="1">
      <alignment horizontal="right" vertical="center" wrapText="1"/>
    </xf>
    <xf numFmtId="187" fontId="11" fillId="0" borderId="1" xfId="0" applyNumberFormat="1" applyFont="1" applyBorder="1" applyAlignment="1">
      <alignment horizontal="left" vertical="center" wrapText="1"/>
    </xf>
    <xf numFmtId="188" fontId="31" fillId="0" borderId="1" xfId="833" applyNumberFormat="1" applyFont="1" applyFill="1" applyBorder="1" applyAlignment="1">
      <alignment horizontal="right" vertical="center" wrapText="1"/>
    </xf>
    <xf numFmtId="198" fontId="31" fillId="0" borderId="1" xfId="23" applyNumberFormat="1" applyFont="1" applyFill="1" applyBorder="1" applyAlignment="1" applyProtection="1">
      <alignment horizontal="right" vertical="center" wrapText="1"/>
    </xf>
    <xf numFmtId="187" fontId="12" fillId="0" borderId="1" xfId="0" applyNumberFormat="1" applyFont="1" applyBorder="1" applyAlignment="1">
      <alignment horizontal="left" vertical="center" wrapText="1"/>
    </xf>
    <xf numFmtId="198" fontId="34" fillId="0" borderId="1" xfId="23" applyNumberFormat="1" applyFont="1" applyFill="1" applyBorder="1" applyAlignment="1" applyProtection="1">
      <alignment horizontal="right" vertical="center" wrapText="1"/>
    </xf>
    <xf numFmtId="0" fontId="34" fillId="0" borderId="0" xfId="512" applyFont="1" applyFill="1" applyAlignment="1"/>
    <xf numFmtId="0" fontId="34" fillId="0" borderId="0" xfId="512" applyFont="1" applyFill="1" applyAlignment="1">
      <alignment horizontal="right"/>
    </xf>
    <xf numFmtId="0" fontId="31" fillId="0" borderId="1" xfId="1013" applyFont="1" applyFill="1" applyBorder="1" applyAlignment="1">
      <alignment horizontal="distributed" vertical="center" wrapText="1" indent="3"/>
    </xf>
    <xf numFmtId="198" fontId="34" fillId="0" borderId="19" xfId="0" applyNumberFormat="1" applyFont="1" applyFill="1" applyBorder="1" applyAlignment="1">
      <alignment horizontal="right" vertical="center" wrapText="1"/>
    </xf>
    <xf numFmtId="184" fontId="12" fillId="0" borderId="20" xfId="0" applyNumberFormat="1" applyFont="1" applyBorder="1" applyAlignment="1">
      <alignment horizontal="left" vertical="center" wrapText="1"/>
    </xf>
    <xf numFmtId="198" fontId="34" fillId="0" borderId="20" xfId="0" applyNumberFormat="1" applyFont="1" applyFill="1" applyBorder="1" applyAlignment="1">
      <alignment horizontal="right" vertical="center" wrapText="1"/>
    </xf>
    <xf numFmtId="184" fontId="12" fillId="0" borderId="24" xfId="0" applyNumberFormat="1" applyFont="1" applyBorder="1" applyAlignment="1">
      <alignment horizontal="left" vertical="center" wrapText="1"/>
    </xf>
    <xf numFmtId="198" fontId="11" fillId="0" borderId="24" xfId="0" applyNumberFormat="1" applyFont="1" applyBorder="1" applyAlignment="1">
      <alignment horizontal="right" vertical="center" wrapText="1"/>
    </xf>
    <xf numFmtId="184" fontId="12" fillId="0" borderId="25" xfId="0" applyNumberFormat="1" applyFont="1" applyBorder="1" applyAlignment="1">
      <alignment horizontal="left" vertical="center" wrapText="1"/>
    </xf>
    <xf numFmtId="198" fontId="11" fillId="0" borderId="25" xfId="0" applyNumberFormat="1" applyFont="1" applyBorder="1" applyAlignment="1">
      <alignment horizontal="right" vertical="center" wrapText="1"/>
    </xf>
    <xf numFmtId="205" fontId="34" fillId="0" borderId="5" xfId="1012" applyNumberFormat="1" applyFont="1" applyFill="1" applyBorder="1" applyAlignment="1">
      <alignment horizontal="right" vertical="center" wrapText="1"/>
    </xf>
    <xf numFmtId="199" fontId="11" fillId="2" borderId="5" xfId="833" applyNumberFormat="1" applyFont="1" applyFill="1" applyBorder="1" applyAlignment="1">
      <alignment horizontal="right" vertical="center" wrapText="1"/>
    </xf>
    <xf numFmtId="196" fontId="34" fillId="0" borderId="0" xfId="745" applyNumberFormat="1" applyFont="1" applyFill="1" applyBorder="1" applyAlignment="1" applyProtection="1">
      <alignment horizontal="left" vertical="center"/>
    </xf>
    <xf numFmtId="0" fontId="34" fillId="0" borderId="0" xfId="512" applyFont="1" applyFill="1" applyBorder="1" applyAlignment="1">
      <alignment vertical="center"/>
    </xf>
    <xf numFmtId="0" fontId="34" fillId="0" borderId="0" xfId="512" applyFont="1" applyFill="1" applyAlignment="1">
      <alignment vertical="center"/>
    </xf>
    <xf numFmtId="196" fontId="33" fillId="0" borderId="0" xfId="745" applyNumberFormat="1" applyFont="1" applyFill="1" applyBorder="1" applyAlignment="1" applyProtection="1">
      <alignment horizontal="right" vertical="center"/>
    </xf>
    <xf numFmtId="0" fontId="39" fillId="0" borderId="0" xfId="0" applyFont="1" applyAlignment="1"/>
    <xf numFmtId="0" fontId="40" fillId="0" borderId="0" xfId="760" applyFont="1" applyFill="1" applyBorder="1" applyAlignment="1">
      <alignment horizontal="center" vertical="center"/>
    </xf>
    <xf numFmtId="0" fontId="12" fillId="0" borderId="0" xfId="759" applyFont="1" applyFill="1" applyAlignment="1">
      <alignment horizontal="left" vertical="center"/>
    </xf>
    <xf numFmtId="0" fontId="12" fillId="0" borderId="0" xfId="0" applyFont="1" applyFill="1" applyAlignment="1">
      <alignment vertical="center"/>
    </xf>
    <xf numFmtId="0" fontId="12" fillId="0" borderId="0" xfId="759" applyFont="1" applyFill="1" applyAlignment="1">
      <alignment horizontal="right" vertical="center"/>
    </xf>
    <xf numFmtId="0" fontId="31" fillId="0" borderId="1" xfId="1012" applyFont="1" applyFill="1" applyBorder="1" applyAlignment="1">
      <alignment horizontal="center" vertical="center" wrapText="1"/>
    </xf>
    <xf numFmtId="0" fontId="12" fillId="0" borderId="1" xfId="0" applyFont="1" applyFill="1" applyBorder="1" applyAlignment="1">
      <alignment horizontal="left" vertical="center" wrapText="1"/>
    </xf>
    <xf numFmtId="188" fontId="34" fillId="0" borderId="1" xfId="0" applyNumberFormat="1" applyFont="1" applyFill="1" applyBorder="1" applyAlignment="1">
      <alignment vertical="center" wrapText="1"/>
    </xf>
    <xf numFmtId="199" fontId="34" fillId="0" borderId="1" xfId="32" applyNumberFormat="1" applyFont="1" applyFill="1" applyBorder="1" applyAlignment="1">
      <alignment vertical="center" wrapText="1"/>
    </xf>
    <xf numFmtId="0" fontId="41" fillId="0" borderId="0" xfId="1012" applyFont="1" applyProtection="1">
      <alignment vertical="center"/>
    </xf>
    <xf numFmtId="0" fontId="18" fillId="0" borderId="0" xfId="1012" applyFont="1" applyAlignment="1" applyProtection="1">
      <alignment horizontal="center" vertical="center"/>
    </xf>
    <xf numFmtId="0" fontId="18" fillId="0" borderId="0" xfId="1012" applyFont="1" applyProtection="1">
      <alignment vertical="center"/>
    </xf>
    <xf numFmtId="0" fontId="7" fillId="0" borderId="0" xfId="1012" applyProtection="1">
      <alignment vertical="center"/>
    </xf>
    <xf numFmtId="0" fontId="7" fillId="2" borderId="0" xfId="1012" applyFill="1" applyProtection="1">
      <alignment vertical="center"/>
    </xf>
    <xf numFmtId="205" fontId="7" fillId="0" borderId="0" xfId="1012" applyNumberFormat="1" applyProtection="1">
      <alignment vertical="center"/>
    </xf>
    <xf numFmtId="0" fontId="2" fillId="0" borderId="0" xfId="1012" applyFont="1" applyFill="1" applyAlignment="1" applyProtection="1">
      <alignment horizontal="center" vertical="center"/>
    </xf>
    <xf numFmtId="0" fontId="34" fillId="0" borderId="0" xfId="1012" applyFont="1" applyFill="1" applyProtection="1">
      <alignment vertical="center"/>
    </xf>
    <xf numFmtId="205" fontId="34" fillId="0" borderId="0" xfId="1012" applyNumberFormat="1" applyFont="1" applyFill="1" applyBorder="1" applyAlignment="1" applyProtection="1">
      <alignment horizontal="right" vertical="center"/>
    </xf>
    <xf numFmtId="0" fontId="31" fillId="0" borderId="1" xfId="1012" applyFont="1" applyFill="1" applyBorder="1" applyAlignment="1" applyProtection="1">
      <alignment horizontal="distributed" vertical="center" wrapText="1" indent="3"/>
    </xf>
    <xf numFmtId="0" fontId="31" fillId="0" borderId="1" xfId="0" applyFont="1" applyFill="1" applyBorder="1" applyAlignment="1" applyProtection="1">
      <alignment vertical="center" wrapText="1"/>
    </xf>
    <xf numFmtId="198" fontId="11" fillId="0" borderId="1" xfId="23" applyNumberFormat="1" applyFont="1" applyFill="1" applyBorder="1" applyAlignment="1" applyProtection="1">
      <alignment horizontal="right" vertical="center" wrapText="1"/>
    </xf>
    <xf numFmtId="199" fontId="31" fillId="0" borderId="1" xfId="32" applyNumberFormat="1" applyFont="1" applyFill="1" applyBorder="1" applyAlignment="1" applyProtection="1">
      <alignment horizontal="right" vertical="center" wrapText="1"/>
    </xf>
    <xf numFmtId="0" fontId="34" fillId="0" borderId="1" xfId="0" applyFont="1" applyFill="1" applyBorder="1" applyAlignment="1" applyProtection="1">
      <alignment vertical="center" wrapText="1"/>
    </xf>
    <xf numFmtId="198" fontId="12" fillId="0" borderId="1" xfId="23" applyNumberFormat="1" applyFont="1" applyFill="1" applyBorder="1" applyAlignment="1" applyProtection="1">
      <alignment horizontal="right" vertical="center" wrapText="1"/>
    </xf>
    <xf numFmtId="0" fontId="12"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49" fontId="12" fillId="0" borderId="1" xfId="998" applyNumberFormat="1" applyFont="1" applyFill="1" applyBorder="1" applyAlignment="1" applyProtection="1">
      <alignment vertical="center" wrapText="1"/>
    </xf>
    <xf numFmtId="49" fontId="11" fillId="0" borderId="1" xfId="998" applyNumberFormat="1" applyFont="1" applyFill="1" applyBorder="1" applyAlignment="1" applyProtection="1">
      <alignment vertical="center" wrapText="1"/>
    </xf>
    <xf numFmtId="0" fontId="31" fillId="0" borderId="1" xfId="1012" applyFont="1" applyFill="1" applyBorder="1" applyAlignment="1" applyProtection="1">
      <alignment horizontal="center" vertical="center" wrapText="1"/>
    </xf>
    <xf numFmtId="0" fontId="11" fillId="0" borderId="1" xfId="785" applyFont="1" applyFill="1" applyBorder="1" applyAlignment="1">
      <alignment horizontal="left" vertical="center" wrapText="1"/>
    </xf>
    <xf numFmtId="0" fontId="12" fillId="0" borderId="1" xfId="785" applyFont="1" applyFill="1" applyBorder="1" applyAlignment="1">
      <alignment horizontal="left" vertical="center"/>
    </xf>
    <xf numFmtId="0" fontId="12" fillId="0" borderId="1" xfId="785" applyFont="1" applyFill="1" applyBorder="1" applyAlignment="1">
      <alignment horizontal="left" vertical="center" wrapText="1"/>
    </xf>
    <xf numFmtId="0" fontId="31" fillId="0" borderId="1" xfId="1012" applyFont="1" applyFill="1" applyBorder="1" applyAlignment="1" applyProtection="1">
      <alignment horizontal="left" vertical="center" wrapText="1"/>
    </xf>
    <xf numFmtId="0" fontId="41" fillId="0" borderId="0" xfId="1012" applyFont="1">
      <alignment vertical="center"/>
    </xf>
    <xf numFmtId="0" fontId="18" fillId="0" borderId="0" xfId="1012" applyFont="1" applyAlignment="1">
      <alignment horizontal="center" vertical="center"/>
    </xf>
    <xf numFmtId="0" fontId="18" fillId="0" borderId="0" xfId="1012" applyFont="1">
      <alignment vertical="center"/>
    </xf>
    <xf numFmtId="205" fontId="7" fillId="0" borderId="0" xfId="1012" applyNumberFormat="1">
      <alignment vertical="center"/>
    </xf>
    <xf numFmtId="0" fontId="2" fillId="0" borderId="0" xfId="1012" applyFont="1" applyFill="1" applyAlignment="1">
      <alignment horizontal="center" vertical="center"/>
    </xf>
    <xf numFmtId="0" fontId="34" fillId="0" borderId="0" xfId="1012" applyFont="1" applyFill="1">
      <alignment vertical="center"/>
    </xf>
    <xf numFmtId="0" fontId="42" fillId="0" borderId="0" xfId="1012" applyFont="1" applyFill="1">
      <alignment vertical="center"/>
    </xf>
    <xf numFmtId="205" fontId="34" fillId="0" borderId="0" xfId="1012" applyNumberFormat="1" applyFont="1" applyFill="1" applyAlignment="1">
      <alignment horizontal="right" vertical="center"/>
    </xf>
    <xf numFmtId="0" fontId="31" fillId="0" borderId="1" xfId="1012" applyFont="1" applyFill="1" applyBorder="1" applyAlignment="1">
      <alignment horizontal="distributed" vertical="center" wrapText="1" indent="3"/>
    </xf>
    <xf numFmtId="49" fontId="12" fillId="2" borderId="1" xfId="998" applyNumberFormat="1" applyFont="1" applyFill="1" applyBorder="1" applyAlignment="1">
      <alignment vertical="center" wrapText="1"/>
    </xf>
    <xf numFmtId="199" fontId="31" fillId="2" borderId="1" xfId="32" applyNumberFormat="1" applyFont="1" applyFill="1" applyBorder="1" applyAlignment="1" applyProtection="1">
      <alignment horizontal="right" vertical="center" wrapText="1"/>
    </xf>
    <xf numFmtId="185" fontId="31" fillId="2" borderId="1" xfId="1012" applyNumberFormat="1" applyFont="1" applyFill="1" applyBorder="1" applyAlignment="1">
      <alignment horizontal="right" vertical="center" wrapText="1"/>
    </xf>
    <xf numFmtId="49" fontId="12" fillId="0" borderId="1" xfId="998" applyNumberFormat="1" applyFont="1" applyBorder="1" applyAlignment="1">
      <alignment vertical="center" wrapText="1"/>
    </xf>
    <xf numFmtId="188" fontId="12" fillId="0" borderId="1" xfId="762" applyNumberFormat="1" applyFont="1" applyFill="1" applyBorder="1" applyAlignment="1">
      <alignment horizontal="right" vertical="center" wrapText="1"/>
    </xf>
    <xf numFmtId="0" fontId="34" fillId="2" borderId="1" xfId="1012" applyFont="1" applyFill="1" applyBorder="1" applyAlignment="1">
      <alignment vertical="center" wrapText="1"/>
    </xf>
    <xf numFmtId="0" fontId="34" fillId="0" borderId="1" xfId="1012" applyFont="1" applyBorder="1" applyAlignment="1">
      <alignment vertical="center" wrapText="1"/>
    </xf>
    <xf numFmtId="0" fontId="34" fillId="2" borderId="1" xfId="1012" applyFont="1" applyFill="1" applyBorder="1" applyAlignment="1">
      <alignment horizontal="left" vertical="center"/>
    </xf>
    <xf numFmtId="0" fontId="31" fillId="2" borderId="1" xfId="1012" applyFont="1" applyFill="1" applyBorder="1" applyAlignment="1">
      <alignment horizontal="center" vertical="center"/>
    </xf>
    <xf numFmtId="0" fontId="11" fillId="0" borderId="1" xfId="0" applyFont="1" applyFill="1" applyBorder="1" applyAlignment="1">
      <alignment vertical="center"/>
    </xf>
    <xf numFmtId="198" fontId="34" fillId="2" borderId="1" xfId="23" applyNumberFormat="1" applyFont="1" applyFill="1" applyBorder="1" applyAlignment="1">
      <alignment horizontal="right" vertical="center" wrapText="1"/>
    </xf>
    <xf numFmtId="0" fontId="12" fillId="0" borderId="1" xfId="0" applyFont="1" applyFill="1" applyBorder="1" applyAlignment="1">
      <alignment vertical="center"/>
    </xf>
    <xf numFmtId="198" fontId="34" fillId="2" borderId="1" xfId="23" applyNumberFormat="1" applyFont="1" applyFill="1" applyBorder="1" applyAlignment="1" applyProtection="1">
      <alignment horizontal="right" vertical="center" wrapText="1"/>
    </xf>
    <xf numFmtId="185" fontId="34" fillId="2" borderId="1" xfId="1012" applyNumberFormat="1" applyFont="1" applyFill="1" applyBorder="1" applyAlignment="1">
      <alignment horizontal="right" vertical="center" wrapText="1"/>
    </xf>
    <xf numFmtId="0" fontId="41" fillId="0" borderId="0" xfId="1012" applyFont="1" applyFill="1" applyProtection="1">
      <alignment vertical="center"/>
    </xf>
    <xf numFmtId="0" fontId="18" fillId="0" borderId="0" xfId="1012" applyFont="1" applyFill="1" applyAlignment="1" applyProtection="1">
      <alignment horizontal="center" vertical="center"/>
    </xf>
    <xf numFmtId="0" fontId="7" fillId="0" borderId="0" xfId="1012" applyFill="1" applyProtection="1">
      <alignment vertical="center"/>
    </xf>
    <xf numFmtId="205" fontId="7" fillId="0" borderId="0" xfId="1012" applyNumberFormat="1" applyFill="1" applyProtection="1">
      <alignment vertical="center"/>
    </xf>
    <xf numFmtId="205" fontId="31" fillId="0" borderId="1" xfId="1012" applyNumberFormat="1" applyFont="1" applyFill="1" applyBorder="1" applyAlignment="1" applyProtection="1">
      <alignment horizontal="center" vertical="center" wrapText="1"/>
    </xf>
    <xf numFmtId="0" fontId="31" fillId="2" borderId="1" xfId="0" applyFont="1" applyFill="1" applyBorder="1" applyAlignment="1" applyProtection="1">
      <alignment vertical="center" wrapText="1"/>
    </xf>
    <xf numFmtId="0" fontId="34" fillId="2" borderId="1" xfId="0" applyFont="1" applyFill="1" applyBorder="1" applyAlignment="1" applyProtection="1">
      <alignment vertical="center" wrapText="1"/>
    </xf>
    <xf numFmtId="0" fontId="12" fillId="0" borderId="1" xfId="0" applyFont="1" applyBorder="1" applyAlignment="1" applyProtection="1">
      <alignment vertical="center" wrapText="1"/>
    </xf>
    <xf numFmtId="0" fontId="12" fillId="2" borderId="1" xfId="0" applyFont="1" applyFill="1" applyBorder="1" applyAlignment="1" applyProtection="1">
      <alignment vertical="center" wrapText="1"/>
    </xf>
    <xf numFmtId="198" fontId="12" fillId="2" borderId="1" xfId="23" applyNumberFormat="1" applyFont="1" applyFill="1" applyBorder="1" applyAlignment="1" applyProtection="1">
      <alignment horizontal="right" vertical="center" wrapText="1"/>
    </xf>
    <xf numFmtId="0" fontId="11" fillId="0" borderId="1" xfId="0" applyFont="1" applyBorder="1" applyAlignment="1" applyProtection="1">
      <alignment vertical="center" wrapText="1"/>
    </xf>
    <xf numFmtId="49" fontId="12" fillId="2" borderId="1" xfId="998" applyNumberFormat="1" applyFont="1" applyFill="1" applyBorder="1" applyAlignment="1" applyProtection="1">
      <alignment vertical="center" wrapText="1"/>
    </xf>
    <xf numFmtId="49" fontId="11" fillId="2" borderId="1" xfId="998" applyNumberFormat="1" applyFont="1" applyFill="1" applyBorder="1" applyAlignment="1" applyProtection="1">
      <alignment vertical="center" wrapText="1"/>
    </xf>
    <xf numFmtId="0" fontId="31" fillId="2" borderId="1" xfId="1012" applyFont="1" applyFill="1" applyBorder="1" applyAlignment="1" applyProtection="1">
      <alignment horizontal="center" vertical="center" wrapText="1"/>
    </xf>
    <xf numFmtId="198" fontId="31" fillId="2" borderId="1" xfId="23" applyNumberFormat="1" applyFont="1" applyFill="1" applyBorder="1" applyAlignment="1" applyProtection="1">
      <alignment horizontal="right" vertical="center" wrapText="1"/>
    </xf>
    <xf numFmtId="0" fontId="31" fillId="2" borderId="1" xfId="1012" applyFont="1" applyFill="1" applyBorder="1" applyAlignment="1" applyProtection="1">
      <alignment horizontal="left" vertical="center" wrapText="1"/>
    </xf>
    <xf numFmtId="0" fontId="1" fillId="0" borderId="0" xfId="0" applyFont="1" applyFill="1" applyBorder="1" applyAlignment="1"/>
    <xf numFmtId="0" fontId="43" fillId="0" borderId="0" xfId="0" applyFont="1" applyFill="1" applyBorder="1" applyAlignment="1">
      <alignment horizontal="center" vertical="center"/>
    </xf>
    <xf numFmtId="0" fontId="44" fillId="0" borderId="0" xfId="0" applyFont="1" applyFill="1" applyBorder="1" applyAlignment="1">
      <alignment horizontal="center" vertical="center"/>
    </xf>
    <xf numFmtId="0" fontId="44" fillId="0" borderId="26" xfId="0" applyFont="1" applyFill="1" applyBorder="1" applyAlignment="1">
      <alignment horizontal="center" vertical="center"/>
    </xf>
    <xf numFmtId="0" fontId="12" fillId="0" borderId="0" xfId="0" applyFont="1" applyAlignment="1">
      <alignment horizontal="right"/>
    </xf>
    <xf numFmtId="0" fontId="31" fillId="0" borderId="5" xfId="1015" applyFont="1" applyBorder="1" applyAlignment="1">
      <alignment horizontal="center" vertical="center"/>
    </xf>
    <xf numFmtId="0" fontId="31" fillId="0" borderId="2" xfId="1015" applyFont="1" applyBorder="1" applyAlignment="1">
      <alignment horizontal="center" vertical="center"/>
    </xf>
    <xf numFmtId="0" fontId="31" fillId="0" borderId="4" xfId="1015" applyFont="1" applyBorder="1" applyAlignment="1">
      <alignment horizontal="center" vertical="center"/>
    </xf>
    <xf numFmtId="0" fontId="31" fillId="0" borderId="6" xfId="1015" applyFont="1" applyBorder="1" applyAlignment="1">
      <alignment horizontal="center" vertical="center"/>
    </xf>
    <xf numFmtId="49" fontId="31" fillId="0" borderId="1" xfId="783" applyNumberFormat="1" applyFont="1" applyFill="1" applyBorder="1" applyAlignment="1" applyProtection="1">
      <alignment horizontal="center" vertical="center"/>
    </xf>
    <xf numFmtId="0" fontId="45" fillId="0" borderId="1" xfId="0" applyFont="1" applyFill="1" applyBorder="1" applyAlignment="1">
      <alignment horizontal="center"/>
    </xf>
    <xf numFmtId="0" fontId="45" fillId="0" borderId="1" xfId="0" applyFont="1" applyFill="1" applyBorder="1" applyAlignment="1"/>
    <xf numFmtId="10" fontId="45" fillId="0" borderId="1" xfId="0" applyNumberFormat="1" applyFont="1" applyFill="1" applyBorder="1" applyAlignment="1"/>
    <xf numFmtId="0" fontId="5" fillId="0" borderId="0" xfId="0" applyFont="1" applyFill="1" applyBorder="1" applyAlignment="1">
      <alignment horizontal="left" vertical="top" wrapText="1"/>
    </xf>
    <xf numFmtId="0" fontId="46" fillId="0" borderId="0" xfId="914" applyFont="1" applyAlignment="1"/>
    <xf numFmtId="0" fontId="31" fillId="0" borderId="1" xfId="1015" applyFont="1" applyBorder="1" applyAlignment="1">
      <alignment horizontal="center" vertical="center" wrapText="1"/>
    </xf>
    <xf numFmtId="0" fontId="31" fillId="0" borderId="1" xfId="0" applyFont="1" applyBorder="1" applyAlignment="1">
      <alignment horizontal="left" vertical="center"/>
    </xf>
    <xf numFmtId="188" fontId="31" fillId="0" borderId="1" xfId="23" applyNumberFormat="1" applyFont="1" applyBorder="1" applyAlignment="1">
      <alignment horizontal="right" vertical="center" wrapText="1"/>
    </xf>
    <xf numFmtId="199" fontId="7" fillId="0" borderId="0" xfId="32" applyNumberFormat="1" applyFont="1" applyFill="1" applyBorder="1" applyAlignment="1" applyProtection="1">
      <alignment vertical="center"/>
    </xf>
    <xf numFmtId="0" fontId="12" fillId="0" borderId="1" xfId="0" applyFont="1" applyBorder="1" applyAlignment="1">
      <alignment horizontal="left" vertical="center"/>
    </xf>
    <xf numFmtId="188" fontId="12" fillId="0" borderId="20" xfId="0" applyNumberFormat="1" applyFont="1" applyBorder="1" applyAlignment="1">
      <alignment horizontal="right" vertical="center" wrapText="1"/>
    </xf>
    <xf numFmtId="0" fontId="7" fillId="0" borderId="0" xfId="1012" applyFont="1" applyFill="1">
      <alignment vertical="center"/>
    </xf>
    <xf numFmtId="0" fontId="7" fillId="0" borderId="0" xfId="1012" applyFont="1">
      <alignment vertical="center"/>
    </xf>
    <xf numFmtId="205" fontId="7" fillId="0" borderId="0" xfId="1012" applyNumberFormat="1" applyFont="1">
      <alignment vertical="center"/>
    </xf>
    <xf numFmtId="0" fontId="0" fillId="0" borderId="0" xfId="0" applyFill="1" applyAlignment="1">
      <alignment horizontal="left"/>
    </xf>
    <xf numFmtId="202" fontId="0" fillId="0" borderId="0" xfId="0" applyNumberFormat="1" applyAlignment="1">
      <alignment horizontal="center"/>
    </xf>
    <xf numFmtId="0" fontId="38" fillId="0" borderId="0" xfId="759" applyFont="1" applyAlignment="1">
      <alignment horizontal="center" vertical="center"/>
    </xf>
    <xf numFmtId="0" fontId="10" fillId="0" borderId="0" xfId="759" applyFont="1" applyAlignment="1">
      <alignment horizontal="center" vertical="center"/>
    </xf>
    <xf numFmtId="0" fontId="12" fillId="0" borderId="0" xfId="759" applyFont="1" applyFill="1" applyAlignment="1">
      <alignment horizontal="left"/>
    </xf>
    <xf numFmtId="202" fontId="12" fillId="0" borderId="0" xfId="0" applyNumberFormat="1" applyFont="1" applyAlignment="1">
      <alignment horizontal="center"/>
    </xf>
    <xf numFmtId="202" fontId="31" fillId="0" borderId="1" xfId="1012" applyNumberFormat="1" applyFont="1" applyBorder="1" applyAlignment="1">
      <alignment horizontal="center" vertical="center" wrapText="1"/>
    </xf>
    <xf numFmtId="195" fontId="47" fillId="0" borderId="1" xfId="0" applyNumberFormat="1" applyFont="1" applyFill="1" applyBorder="1" applyAlignment="1">
      <alignment horizontal="left" vertical="center" wrapText="1"/>
    </xf>
    <xf numFmtId="202" fontId="31" fillId="0" borderId="1" xfId="23" applyNumberFormat="1" applyFont="1" applyFill="1" applyBorder="1" applyAlignment="1">
      <alignment horizontal="center" vertical="center" wrapText="1"/>
    </xf>
    <xf numFmtId="195" fontId="48" fillId="0" borderId="1" xfId="0" applyNumberFormat="1" applyFont="1" applyFill="1" applyBorder="1" applyAlignment="1">
      <alignment horizontal="left" vertical="center" wrapText="1"/>
    </xf>
    <xf numFmtId="202" fontId="48" fillId="0" borderId="1" xfId="0" applyNumberFormat="1" applyFont="1" applyFill="1" applyBorder="1" applyAlignment="1">
      <alignment horizontal="center" vertical="center" wrapText="1"/>
    </xf>
    <xf numFmtId="195" fontId="0" fillId="0" borderId="0" xfId="0" applyNumberFormat="1" applyAlignment="1"/>
    <xf numFmtId="202" fontId="34" fillId="0" borderId="1" xfId="23" applyNumberFormat="1" applyFont="1" applyFill="1" applyBorder="1" applyAlignment="1">
      <alignment horizontal="center" vertical="center" wrapText="1"/>
    </xf>
    <xf numFmtId="188" fontId="0" fillId="0" borderId="0" xfId="0" applyNumberFormat="1" applyAlignment="1"/>
    <xf numFmtId="179" fontId="0" fillId="0" borderId="0" xfId="0" applyNumberFormat="1" applyAlignment="1"/>
    <xf numFmtId="195" fontId="31" fillId="0" borderId="1" xfId="917" applyNumberFormat="1" applyFont="1" applyFill="1" applyBorder="1" applyAlignment="1">
      <alignment horizontal="center" vertical="center"/>
    </xf>
    <xf numFmtId="0" fontId="10" fillId="0" borderId="0" xfId="759" applyFont="1" applyBorder="1" applyAlignment="1">
      <alignment horizontal="center" vertical="center"/>
    </xf>
    <xf numFmtId="0" fontId="12" fillId="0" borderId="0" xfId="759" applyFont="1" applyBorder="1" applyAlignment="1">
      <alignment horizontal="left" vertical="center"/>
    </xf>
    <xf numFmtId="0" fontId="12" fillId="0" borderId="0" xfId="759" applyFont="1" applyBorder="1" applyAlignment="1">
      <alignment horizontal="right" vertical="center"/>
    </xf>
    <xf numFmtId="0" fontId="31" fillId="0" borderId="1" xfId="0" applyFont="1" applyBorder="1" applyAlignment="1">
      <alignment horizontal="center" vertical="center" wrapText="1"/>
    </xf>
    <xf numFmtId="183" fontId="11" fillId="0" borderId="1" xfId="762" applyNumberFormat="1" applyFont="1" applyFill="1" applyBorder="1" applyAlignment="1">
      <alignment horizontal="left" vertical="center"/>
    </xf>
    <xf numFmtId="188" fontId="11" fillId="0" borderId="1" xfId="762" applyNumberFormat="1" applyFont="1" applyFill="1" applyBorder="1" applyAlignment="1">
      <alignment horizontal="right" vertical="center" wrapText="1"/>
    </xf>
    <xf numFmtId="183" fontId="12" fillId="0" borderId="1" xfId="762" applyNumberFormat="1" applyFont="1" applyFill="1" applyBorder="1" applyAlignment="1">
      <alignment horizontal="left" vertical="center"/>
    </xf>
    <xf numFmtId="188" fontId="12" fillId="0" borderId="1" xfId="0" applyNumberFormat="1" applyFont="1" applyBorder="1" applyAlignment="1">
      <alignment horizontal="right" vertical="center" wrapText="1"/>
    </xf>
    <xf numFmtId="0" fontId="11" fillId="0" borderId="1" xfId="762" applyFont="1" applyFill="1" applyBorder="1" applyAlignment="1">
      <alignment horizontal="center" vertical="center"/>
    </xf>
    <xf numFmtId="0" fontId="6" fillId="0" borderId="0" xfId="1012" applyFont="1" applyFill="1" applyAlignment="1">
      <alignment horizontal="center" vertical="center" wrapText="1"/>
    </xf>
    <xf numFmtId="0" fontId="19" fillId="0" borderId="0" xfId="1012" applyFont="1" applyFill="1">
      <alignment vertical="center"/>
    </xf>
    <xf numFmtId="205" fontId="7" fillId="0" borderId="0" xfId="1012" applyNumberFormat="1" applyFill="1">
      <alignment vertical="center"/>
    </xf>
    <xf numFmtId="0" fontId="12" fillId="0" borderId="0" xfId="1012" applyFont="1" applyFill="1">
      <alignment vertical="center"/>
    </xf>
    <xf numFmtId="205" fontId="34" fillId="0" borderId="0" xfId="1012" applyNumberFormat="1" applyFont="1" applyFill="1" applyBorder="1" applyAlignment="1">
      <alignment horizontal="right" vertical="center"/>
    </xf>
    <xf numFmtId="49" fontId="31" fillId="2" borderId="1" xfId="0" applyNumberFormat="1" applyFont="1" applyFill="1" applyBorder="1" applyAlignment="1">
      <alignment vertical="center" wrapText="1"/>
    </xf>
    <xf numFmtId="198" fontId="31" fillId="0" borderId="1" xfId="23" applyNumberFormat="1" applyFont="1" applyFill="1" applyBorder="1" applyAlignment="1">
      <alignment horizontal="right" vertical="center" wrapText="1" shrinkToFit="1"/>
    </xf>
    <xf numFmtId="199" fontId="31" fillId="0" borderId="1" xfId="32" applyNumberFormat="1" applyFont="1" applyFill="1" applyBorder="1" applyAlignment="1">
      <alignment horizontal="right" vertical="center" wrapText="1" shrinkToFit="1"/>
    </xf>
    <xf numFmtId="49" fontId="34" fillId="2" borderId="1" xfId="0" applyNumberFormat="1" applyFont="1" applyFill="1" applyBorder="1" applyAlignment="1">
      <alignment vertical="center" wrapText="1"/>
    </xf>
    <xf numFmtId="198" fontId="34" fillId="0" borderId="1" xfId="23" applyNumberFormat="1" applyFont="1" applyFill="1" applyBorder="1" applyAlignment="1">
      <alignment horizontal="right" vertical="center" wrapText="1" shrinkToFit="1"/>
    </xf>
    <xf numFmtId="198" fontId="34" fillId="0" borderId="1" xfId="23" applyNumberFormat="1" applyFont="1" applyFill="1" applyBorder="1" applyAlignment="1">
      <alignment horizontal="right" vertical="center" wrapText="1"/>
    </xf>
    <xf numFmtId="49" fontId="34" fillId="0" borderId="1" xfId="0" applyNumberFormat="1" applyFont="1" applyBorder="1" applyAlignment="1">
      <alignment vertical="center" wrapText="1"/>
    </xf>
    <xf numFmtId="198" fontId="34" fillId="2" borderId="1" xfId="23" applyNumberFormat="1" applyFont="1" applyFill="1" applyBorder="1" applyAlignment="1">
      <alignment horizontal="right" vertical="center" wrapText="1" shrinkToFit="1"/>
    </xf>
    <xf numFmtId="198" fontId="31" fillId="0" borderId="1" xfId="23" applyNumberFormat="1" applyFont="1" applyFill="1" applyBorder="1" applyAlignment="1">
      <alignment horizontal="right" vertical="center" wrapText="1"/>
    </xf>
    <xf numFmtId="198" fontId="12" fillId="2" borderId="1" xfId="23" applyNumberFormat="1" applyFont="1" applyFill="1" applyBorder="1" applyAlignment="1">
      <alignment horizontal="right" wrapText="1"/>
    </xf>
    <xf numFmtId="0" fontId="12" fillId="2" borderId="1" xfId="0" applyFont="1" applyFill="1" applyBorder="1" applyAlignment="1">
      <alignment vertical="center" wrapText="1"/>
    </xf>
    <xf numFmtId="198" fontId="12" fillId="0" borderId="1" xfId="23" applyNumberFormat="1" applyFont="1" applyFill="1" applyBorder="1" applyAlignment="1">
      <alignment horizontal="right" vertical="center" wrapText="1"/>
    </xf>
    <xf numFmtId="0" fontId="12" fillId="2" borderId="1" xfId="0" applyFont="1" applyFill="1" applyBorder="1" applyAlignment="1">
      <alignment wrapText="1"/>
    </xf>
    <xf numFmtId="49" fontId="31" fillId="0" borderId="1" xfId="0" applyNumberFormat="1" applyFont="1" applyBorder="1" applyAlignment="1">
      <alignment vertical="center" wrapText="1"/>
    </xf>
    <xf numFmtId="198" fontId="31" fillId="2" borderId="1" xfId="23" applyNumberFormat="1" applyFont="1" applyFill="1" applyBorder="1" applyAlignment="1">
      <alignment horizontal="right" vertical="center" wrapText="1"/>
    </xf>
    <xf numFmtId="0" fontId="31" fillId="2" borderId="1" xfId="1012" applyFont="1" applyFill="1" applyBorder="1" applyAlignment="1">
      <alignment horizontal="center" vertical="center" wrapText="1"/>
    </xf>
    <xf numFmtId="0" fontId="31" fillId="0" borderId="1" xfId="1011" applyFont="1" applyFill="1" applyBorder="1" applyAlignment="1">
      <alignment horizontal="center" vertical="center" wrapText="1"/>
    </xf>
    <xf numFmtId="0" fontId="31" fillId="0" borderId="0" xfId="1012" applyFont="1" applyFill="1" applyAlignment="1">
      <alignment horizontal="center" vertical="center" wrapText="1"/>
    </xf>
    <xf numFmtId="0" fontId="7" fillId="0" borderId="0" xfId="1011" applyFill="1">
      <alignment vertical="center"/>
    </xf>
    <xf numFmtId="205" fontId="34" fillId="0" borderId="0" xfId="1012" applyNumberFormat="1" applyFont="1" applyFill="1" applyBorder="1" applyAlignment="1">
      <alignment horizontal="left" vertical="center"/>
    </xf>
    <xf numFmtId="0" fontId="31" fillId="2" borderId="1" xfId="1012" applyNumberFormat="1" applyFont="1" applyFill="1" applyBorder="1" applyAlignment="1">
      <alignment vertical="center" wrapText="1"/>
    </xf>
    <xf numFmtId="0" fontId="34" fillId="2" borderId="1" xfId="1012" applyFont="1" applyFill="1" applyBorder="1" applyAlignment="1">
      <alignment horizontal="left" vertical="center" wrapText="1"/>
    </xf>
    <xf numFmtId="0" fontId="34" fillId="2" borderId="1" xfId="1012" applyNumberFormat="1" applyFont="1" applyFill="1" applyBorder="1" applyAlignment="1">
      <alignment vertical="center" wrapText="1"/>
    </xf>
    <xf numFmtId="0" fontId="31" fillId="2" borderId="1" xfId="1012" applyFont="1" applyFill="1" applyBorder="1" applyAlignment="1">
      <alignment horizontal="left" vertical="center" wrapText="1"/>
    </xf>
    <xf numFmtId="49" fontId="31" fillId="2" borderId="1" xfId="0" applyNumberFormat="1" applyFont="1" applyFill="1" applyBorder="1" applyAlignment="1" applyProtection="1">
      <alignment horizontal="center" vertical="center" wrapText="1"/>
    </xf>
    <xf numFmtId="205" fontId="31" fillId="0" borderId="0" xfId="1012" applyNumberFormat="1" applyFont="1" applyFill="1" applyAlignment="1">
      <alignment horizontal="center" vertical="center" wrapText="1"/>
    </xf>
    <xf numFmtId="188" fontId="34" fillId="0" borderId="1" xfId="1017" applyNumberFormat="1" applyFont="1" applyFill="1" applyBorder="1" applyAlignment="1" applyProtection="1">
      <alignment vertical="center" wrapText="1"/>
    </xf>
    <xf numFmtId="188" fontId="34" fillId="0" borderId="1" xfId="23" applyNumberFormat="1" applyFont="1" applyFill="1" applyBorder="1" applyAlignment="1" applyProtection="1">
      <alignment horizontal="right" vertical="center" wrapText="1"/>
      <protection locked="0"/>
    </xf>
    <xf numFmtId="199" fontId="34" fillId="0" borderId="1" xfId="32" applyNumberFormat="1" applyFont="1" applyFill="1" applyBorder="1" applyAlignment="1" applyProtection="1">
      <alignment vertical="center" wrapText="1"/>
      <protection locked="0"/>
    </xf>
    <xf numFmtId="0" fontId="41" fillId="0" borderId="0" xfId="1011" applyFont="1" applyFill="1" applyAlignment="1">
      <alignment horizontal="center" vertical="center"/>
    </xf>
    <xf numFmtId="49" fontId="34" fillId="0" borderId="1" xfId="1017" applyNumberFormat="1" applyFont="1" applyFill="1" applyBorder="1" applyAlignment="1" applyProtection="1">
      <alignment horizontal="left" vertical="center" wrapText="1"/>
    </xf>
    <xf numFmtId="188" fontId="31" fillId="0" borderId="1" xfId="23" applyNumberFormat="1" applyFont="1" applyFill="1" applyBorder="1" applyAlignment="1" applyProtection="1">
      <alignment horizontal="right" vertical="center" wrapText="1"/>
      <protection locked="0"/>
    </xf>
    <xf numFmtId="199" fontId="31" fillId="0" borderId="1" xfId="369" applyNumberFormat="1" applyFont="1" applyFill="1" applyBorder="1" applyAlignment="1" applyProtection="1">
      <alignment vertical="center" wrapText="1"/>
      <protection locked="0"/>
    </xf>
    <xf numFmtId="199" fontId="31" fillId="0" borderId="1" xfId="32" applyNumberFormat="1" applyFont="1" applyFill="1" applyBorder="1" applyAlignment="1" applyProtection="1">
      <alignment vertical="center" wrapText="1"/>
      <protection locked="0"/>
    </xf>
    <xf numFmtId="188" fontId="0" fillId="0" borderId="0" xfId="0" applyNumberFormat="1" applyFill="1" applyAlignment="1"/>
    <xf numFmtId="3" fontId="0" fillId="0" borderId="0" xfId="0" applyNumberFormat="1" applyFill="1" applyAlignment="1"/>
    <xf numFmtId="0" fontId="49" fillId="0" borderId="1" xfId="785" applyFont="1" applyFill="1" applyBorder="1" applyAlignment="1">
      <alignment horizontal="left" vertical="center" wrapText="1"/>
    </xf>
    <xf numFmtId="198" fontId="50" fillId="0" borderId="1" xfId="23" applyNumberFormat="1" applyFont="1" applyFill="1" applyBorder="1" applyAlignment="1">
      <alignment horizontal="right" vertical="center" wrapText="1"/>
    </xf>
    <xf numFmtId="199" fontId="51" fillId="0" borderId="1" xfId="32" applyNumberFormat="1" applyFont="1" applyFill="1" applyBorder="1" applyAlignment="1">
      <alignment horizontal="right" vertical="center" wrapText="1"/>
    </xf>
    <xf numFmtId="0" fontId="0" fillId="0" borderId="0" xfId="0" applyFill="1" applyAlignment="1" applyProtection="1"/>
    <xf numFmtId="0" fontId="31" fillId="2" borderId="0" xfId="1012" applyFont="1" applyFill="1" applyAlignment="1" applyProtection="1">
      <alignment horizontal="center" vertical="center" wrapText="1"/>
    </xf>
    <xf numFmtId="0" fontId="34" fillId="2" borderId="0" xfId="1012" applyFont="1" applyFill="1" applyProtection="1">
      <alignment vertical="center"/>
    </xf>
    <xf numFmtId="0" fontId="7" fillId="2" borderId="0" xfId="1011" applyFill="1" applyProtection="1">
      <alignment vertical="center"/>
    </xf>
    <xf numFmtId="205" fontId="7" fillId="2" borderId="0" xfId="1012" applyNumberFormat="1" applyFill="1" applyProtection="1">
      <alignment vertical="center"/>
    </xf>
    <xf numFmtId="0" fontId="0" fillId="0" borderId="0" xfId="0" applyAlignment="1" applyProtection="1"/>
    <xf numFmtId="0" fontId="52" fillId="0" borderId="0" xfId="1012" applyFont="1" applyFill="1" applyProtection="1">
      <alignment vertical="center"/>
    </xf>
    <xf numFmtId="0" fontId="42" fillId="0" borderId="0" xfId="1012" applyFont="1" applyFill="1" applyProtection="1">
      <alignment vertical="center"/>
    </xf>
    <xf numFmtId="205" fontId="31" fillId="0" borderId="0" xfId="1012" applyNumberFormat="1" applyFont="1" applyFill="1" applyAlignment="1" applyProtection="1">
      <alignment horizontal="center" vertical="center" wrapText="1"/>
    </xf>
    <xf numFmtId="0" fontId="41" fillId="0" borderId="0" xfId="1011" applyFont="1" applyFill="1" applyAlignment="1" applyProtection="1">
      <alignment horizontal="center" vertical="center"/>
    </xf>
  </cellXfs>
  <cellStyles count="1328">
    <cellStyle name="常规" xfId="0" builtinId="0"/>
    <cellStyle name="货币[0]" xfId="1" builtinId="7"/>
    <cellStyle name="货币" xfId="2" builtinId="4"/>
    <cellStyle name="_ET_STYLE_NoName_00__Book1_1 2 2 2" xfId="3"/>
    <cellStyle name="部门 4" xfId="4"/>
    <cellStyle name="强调文字颜色 2 3 2" xfId="5"/>
    <cellStyle name="输入" xfId="6" builtinId="20"/>
    <cellStyle name="Accent5 9" xfId="7"/>
    <cellStyle name="汇总 6" xfId="8"/>
    <cellStyle name="20% - 强调文字颜色 3" xfId="9" builtinId="38"/>
    <cellStyle name="百分比 2 8 2" xfId="10"/>
    <cellStyle name="args.style" xfId="11"/>
    <cellStyle name="好 3 2 2" xfId="12"/>
    <cellStyle name="Accent1 5" xfId="13"/>
    <cellStyle name="Accent2 - 40%" xfId="14"/>
    <cellStyle name="常规 3 4 3" xfId="15"/>
    <cellStyle name="千位分隔[0]" xfId="16" builtinId="6"/>
    <cellStyle name="Accent2 - 20% 2" xfId="17"/>
    <cellStyle name="常规 3 2 3 2" xfId="18"/>
    <cellStyle name="_Book1_2 2" xfId="19"/>
    <cellStyle name="常规 26 2" xfId="20"/>
    <cellStyle name="40% - 强调文字颜色 3" xfId="21" builtinId="39"/>
    <cellStyle name="差" xfId="22" builtinId="27"/>
    <cellStyle name="千位分隔" xfId="23" builtinId="3"/>
    <cellStyle name="60% - 强调文字颜色 3" xfId="24" builtinId="40"/>
    <cellStyle name="Accent6 4" xfId="25"/>
    <cellStyle name="日期" xfId="26"/>
    <cellStyle name="60% - 强调文字颜色 6 3 2" xfId="27"/>
    <cellStyle name="Accent2 - 60%" xfId="28"/>
    <cellStyle name="好_0605石屏县 2 2" xfId="29"/>
    <cellStyle name="Input [yellow] 4" xfId="30"/>
    <cellStyle name="超链接" xfId="31" builtinId="8"/>
    <cellStyle name="百分比" xfId="32" builtinId="5"/>
    <cellStyle name="60% - 强调文字颜色 4 2 2 2" xfId="33"/>
    <cellStyle name="差_Book1 2" xfId="34"/>
    <cellStyle name="Accent4 5" xfId="35"/>
    <cellStyle name="已访问的超链接" xfId="36" builtinId="9"/>
    <cellStyle name="_ET_STYLE_NoName_00__Sheet3" xfId="37"/>
    <cellStyle name="注释" xfId="38" builtinId="10"/>
    <cellStyle name="60% - 强调文字颜色 2 3" xfId="39"/>
    <cellStyle name="Accent5 - 60% 2 2" xfId="40"/>
    <cellStyle name="Accent6 3" xfId="41"/>
    <cellStyle name="60% - 强调文字颜色 2" xfId="42" builtinId="36"/>
    <cellStyle name="Accent3 4 2" xfId="43"/>
    <cellStyle name="百分比 7" xfId="44"/>
    <cellStyle name="标题 4" xfId="45" builtinId="19"/>
    <cellStyle name="警告文本" xfId="46" builtinId="11"/>
    <cellStyle name="常规 6 5" xfId="47"/>
    <cellStyle name="常规 4 2 2 3" xfId="48"/>
    <cellStyle name="60% - 强调文字颜色 2 2 2" xfId="49"/>
    <cellStyle name="标题" xfId="50" builtinId="15"/>
    <cellStyle name="Accent1 - 60% 2 2" xfId="51"/>
    <cellStyle name="解释性文本" xfId="52" builtinId="53"/>
    <cellStyle name="标题 1 5 2" xfId="53"/>
    <cellStyle name="百分比 4" xfId="54"/>
    <cellStyle name="标题 1" xfId="55" builtinId="16"/>
    <cellStyle name="差 7" xfId="56"/>
    <cellStyle name="0,0_x000d__x000a_NA_x000d__x000a_" xfId="57"/>
    <cellStyle name="60% - 强调文字颜色 2 2 2 2" xfId="58"/>
    <cellStyle name="百分比 5" xfId="59"/>
    <cellStyle name="标题 2" xfId="60" builtinId="17"/>
    <cellStyle name="60% - 强调文字颜色 1" xfId="61" builtinId="32"/>
    <cellStyle name="Accent4 2 2" xfId="62"/>
    <cellStyle name="Accent6 2" xfId="63"/>
    <cellStyle name="百分比 6" xfId="64"/>
    <cellStyle name="标题 3" xfId="65" builtinId="18"/>
    <cellStyle name="Accent6 5" xfId="66"/>
    <cellStyle name="60% - 强调文字颜色 4" xfId="67" builtinId="44"/>
    <cellStyle name="输出" xfId="68" builtinId="21"/>
    <cellStyle name="计算" xfId="69" builtinId="22"/>
    <cellStyle name="40% - 强调文字颜色 4 2" xfId="70"/>
    <cellStyle name="检查单元格" xfId="71" builtinId="23"/>
    <cellStyle name="20% - 强调文字颜色 6" xfId="72" builtinId="50"/>
    <cellStyle name="强调文字颜色 2" xfId="73" builtinId="33"/>
    <cellStyle name="常规 2 2 2 5" xfId="74"/>
    <cellStyle name="PSHeading 4" xfId="75"/>
    <cellStyle name="链接单元格" xfId="76" builtinId="24"/>
    <cellStyle name="60% - 强调文字颜色 4 2 3" xfId="77"/>
    <cellStyle name="汇总" xfId="78" builtinId="25"/>
    <cellStyle name="好" xfId="79" builtinId="26"/>
    <cellStyle name="20% - 强调文字颜色 3 3" xfId="80"/>
    <cellStyle name="适中" xfId="81" builtinId="28"/>
    <cellStyle name="20% - 强调文字颜色 5" xfId="82" builtinId="46"/>
    <cellStyle name="强调文字颜色 1" xfId="83" builtinId="29"/>
    <cellStyle name="常规 2 2 2 4" xfId="84"/>
    <cellStyle name="编号 3 2" xfId="85"/>
    <cellStyle name="20% - 强调文字颜色 1" xfId="86" builtinId="30"/>
    <cellStyle name="Accent6 - 20% 2 2" xfId="87"/>
    <cellStyle name="40% - 强调文字颜色 1" xfId="88" builtinId="31"/>
    <cellStyle name="20% - 强调文字颜色 2" xfId="89" builtinId="34"/>
    <cellStyle name="40% - 强调文字颜色 2" xfId="90" builtinId="35"/>
    <cellStyle name="Accent2 - 40% 2" xfId="91"/>
    <cellStyle name="强调文字颜色 3" xfId="92" builtinId="37"/>
    <cellStyle name="好_2008年地州对账表(国库资金）" xfId="93"/>
    <cellStyle name="Accent2 - 40% 3" xfId="94"/>
    <cellStyle name="PSChar" xfId="95"/>
    <cellStyle name="强调文字颜色 4" xfId="96" builtinId="41"/>
    <cellStyle name="20% - 强调文字颜色 4" xfId="97" builtinId="42"/>
    <cellStyle name="40% - 强调文字颜色 4" xfId="98" builtinId="43"/>
    <cellStyle name="强调文字颜色 5" xfId="99" builtinId="45"/>
    <cellStyle name="60% - 强调文字颜色 5 2 2 2" xfId="100"/>
    <cellStyle name="40% - 强调文字颜色 5" xfId="101" builtinId="47"/>
    <cellStyle name="Accent6 6" xfId="102"/>
    <cellStyle name="标题 1 4 2" xfId="103"/>
    <cellStyle name="60% - 强调文字颜色 5" xfId="104" builtinId="48"/>
    <cellStyle name="强调文字颜色 6" xfId="105" builtinId="49"/>
    <cellStyle name="_弱电系统设备配置报价清单" xfId="106"/>
    <cellStyle name="40% - 强调文字颜色 6" xfId="107" builtinId="51"/>
    <cellStyle name="Accent6 7" xfId="108"/>
    <cellStyle name="标题 1 4 3" xfId="109"/>
    <cellStyle name="60% - 强调文字颜色 6" xfId="110" builtinId="52"/>
    <cellStyle name="_Book1_2 3" xfId="111"/>
    <cellStyle name="常规 2 12 2" xfId="112"/>
    <cellStyle name="Accent2 - 20% 3" xfId="113"/>
    <cellStyle name="_ET_STYLE_NoName_00__Book1" xfId="114"/>
    <cellStyle name="_ET_STYLE_NoName_00_" xfId="115"/>
    <cellStyle name="_Book1_1" xfId="116"/>
    <cellStyle name="_20100326高清市院遂宁检察院1080P配置清单26日改" xfId="117"/>
    <cellStyle name="_Book1_2 2 2" xfId="118"/>
    <cellStyle name="Accent2 - 20% 2 2" xfId="119"/>
    <cellStyle name="百分比 2 2 4" xfId="120"/>
    <cellStyle name="_Book1_2 2 3" xfId="121"/>
    <cellStyle name="百分比 2 10 2" xfId="122"/>
    <cellStyle name="百分比 2 2 5" xfId="123"/>
    <cellStyle name="_Book1_2 2 2 2" xfId="124"/>
    <cellStyle name="百分比 2 2 4 2" xfId="125"/>
    <cellStyle name="_Book1_3 2" xfId="126"/>
    <cellStyle name="常规 2 7 2" xfId="127"/>
    <cellStyle name="_Book1" xfId="128"/>
    <cellStyle name="_Book1_2" xfId="129"/>
    <cellStyle name="常规 3 2 3" xfId="130"/>
    <cellStyle name="Accent2 - 20%" xfId="131"/>
    <cellStyle name="_Book1_2 3 2" xfId="132"/>
    <cellStyle name="百分比 2 3 4" xfId="133"/>
    <cellStyle name="_Book1_2 4" xfId="134"/>
    <cellStyle name="_Book1_3" xfId="135"/>
    <cellStyle name="超级链接 2" xfId="136"/>
    <cellStyle name="Accent1 4 2" xfId="137"/>
    <cellStyle name="_ET_STYLE_NoName_00__Book1_1" xfId="138"/>
    <cellStyle name="Accent5 - 60% 3" xfId="139"/>
    <cellStyle name="_ET_STYLE_NoName_00__Book1_1 2" xfId="140"/>
    <cellStyle name="_ET_STYLE_NoName_00__Book1_1 2 2" xfId="141"/>
    <cellStyle name="Percent [2]" xfId="142"/>
    <cellStyle name="百分比 2 7 2" xfId="143"/>
    <cellStyle name="_ET_STYLE_NoName_00__Book1_1 2 3" xfId="144"/>
    <cellStyle name="标题 2 2 2 2" xfId="145"/>
    <cellStyle name="_ET_STYLE_NoName_00__Book1_1 3" xfId="146"/>
    <cellStyle name="_ET_STYLE_NoName_00__Book1_1 3 2" xfId="147"/>
    <cellStyle name="超级链接" xfId="148"/>
    <cellStyle name="Accent1 4" xfId="149"/>
    <cellStyle name="_ET_STYLE_NoName_00__Book1_1 4" xfId="150"/>
    <cellStyle name="_关闭破产企业已移交地方管理中小学校退休教师情况明细表(1)" xfId="151"/>
    <cellStyle name="Accent5 4" xfId="152"/>
    <cellStyle name="0,0_x005f_x000d__x005f_x000a_NA_x005f_x000d__x005f_x000a_" xfId="153"/>
    <cellStyle name="20% - 强调文字颜色 1 2" xfId="154"/>
    <cellStyle name="20% - 强调文字颜色 1 2 2" xfId="155"/>
    <cellStyle name="强调文字颜色 2 2 2 2" xfId="156"/>
    <cellStyle name="20% - 强调文字颜色 1 3" xfId="157"/>
    <cellStyle name="Accent1 - 20% 2" xfId="158"/>
    <cellStyle name="20% - 强调文字颜色 2 2" xfId="159"/>
    <cellStyle name="20% - 强调文字颜色 2 2 2" xfId="160"/>
    <cellStyle name="20% - 强调文字颜色 2 3" xfId="161"/>
    <cellStyle name="60% - 强调文字颜色 3 2 2 2" xfId="162"/>
    <cellStyle name="常规 3 2 5" xfId="163"/>
    <cellStyle name="20% - 强调文字颜色 3 2" xfId="164"/>
    <cellStyle name="20% - 强调文字颜色 3 2 2" xfId="165"/>
    <cellStyle name="常规 3 3 5" xfId="166"/>
    <cellStyle name="20% - 强调文字颜色 4 2" xfId="167"/>
    <cellStyle name="Mon閠aire_!!!GO" xfId="168"/>
    <cellStyle name="常规 3 3 5 2" xfId="169"/>
    <cellStyle name="20% - 强调文字颜色 4 2 2" xfId="170"/>
    <cellStyle name="常规 3 3 6" xfId="171"/>
    <cellStyle name="20% - 强调文字颜色 4 3" xfId="172"/>
    <cellStyle name="Accent6 - 60% 2 2" xfId="173"/>
    <cellStyle name="20% - 强调文字颜色 5 2" xfId="174"/>
    <cellStyle name="20% - 强调文字颜色 5 2 2" xfId="175"/>
    <cellStyle name="20% - 强调文字颜色 5 3" xfId="176"/>
    <cellStyle name="20% - 强调文字颜色 6 2" xfId="177"/>
    <cellStyle name="20% - 强调文字颜色 6 2 2" xfId="178"/>
    <cellStyle name="Accent6 - 20% 3" xfId="179"/>
    <cellStyle name="20% - 强调文字颜色 6 3" xfId="180"/>
    <cellStyle name="40% - 强调文字颜色 1 2" xfId="181"/>
    <cellStyle name="40% - 强调文字颜色 1 2 2" xfId="182"/>
    <cellStyle name="常规 9 2" xfId="183"/>
    <cellStyle name="40% - 强调文字颜色 1 3" xfId="184"/>
    <cellStyle name="Accent1" xfId="185"/>
    <cellStyle name="40% - 强调文字颜色 2 2" xfId="186"/>
    <cellStyle name="40% - 强调文字颜色 2 2 2" xfId="187"/>
    <cellStyle name="40% - 强调文字颜色 2 3" xfId="188"/>
    <cellStyle name="40% - 强调文字颜色 3 2" xfId="189"/>
    <cellStyle name="40% - 强调文字颜色 3 2 2" xfId="190"/>
    <cellStyle name="40% - 强调文字颜色 3 3" xfId="191"/>
    <cellStyle name="40% - 强调文字颜色 4 2 2" xfId="192"/>
    <cellStyle name="40% - 强调文字颜色 4 3" xfId="193"/>
    <cellStyle name="Accent6 - 20% 2" xfId="194"/>
    <cellStyle name="好 2 3" xfId="195"/>
    <cellStyle name="40% - 强调文字颜色 5 2" xfId="196"/>
    <cellStyle name="40% - 强调文字颜色 5 2 2" xfId="197"/>
    <cellStyle name="60% - 强调文字颜色 4 3" xfId="198"/>
    <cellStyle name="好 2 4" xfId="199"/>
    <cellStyle name="40% - 强调文字颜色 5 3" xfId="200"/>
    <cellStyle name="好 3 3" xfId="201"/>
    <cellStyle name="40% - 强调文字颜色 6 2" xfId="202"/>
    <cellStyle name="适中 2 2" xfId="203"/>
    <cellStyle name="百分比 2 9" xfId="204"/>
    <cellStyle name="标题 2 2 4" xfId="205"/>
    <cellStyle name="40% - 强调文字颜色 6 2 2" xfId="206"/>
    <cellStyle name="Accent2 5" xfId="207"/>
    <cellStyle name="适中 2 2 2" xfId="208"/>
    <cellStyle name="百分比 2 9 2" xfId="209"/>
    <cellStyle name="好 3 4" xfId="210"/>
    <cellStyle name="40% - 强调文字颜色 6 3" xfId="211"/>
    <cellStyle name="60% - 强调文字颜色 1 2" xfId="212"/>
    <cellStyle name="输出 3 4" xfId="213"/>
    <cellStyle name="Accent6 2 2" xfId="214"/>
    <cellStyle name="60% - 强调文字颜色 1 2 2" xfId="215"/>
    <cellStyle name="60% - 强调文字颜色 1 2 2 2" xfId="216"/>
    <cellStyle name="好 7" xfId="217"/>
    <cellStyle name="标题 3 2 4" xfId="218"/>
    <cellStyle name="60% - 强调文字颜色 1 2 3" xfId="219"/>
    <cellStyle name="百分比 2 3 4 2" xfId="220"/>
    <cellStyle name="60% - 强调文字颜色 1 3" xfId="221"/>
    <cellStyle name="60% - 强调文字颜色 1 3 2" xfId="222"/>
    <cellStyle name="60% - 强调文字颜色 2 2" xfId="223"/>
    <cellStyle name="输出 4 4" xfId="224"/>
    <cellStyle name="常规 5" xfId="225"/>
    <cellStyle name="Accent6 3 2" xfId="226"/>
    <cellStyle name="60% - 强调文字颜色 2 2 3" xfId="227"/>
    <cellStyle name="Accent6 - 60%" xfId="228"/>
    <cellStyle name="注释 2" xfId="229"/>
    <cellStyle name="60% - 强调文字颜色 2 3 2" xfId="230"/>
    <cellStyle name="60% - 强调文字颜色 3 2" xfId="231"/>
    <cellStyle name="Accent6 4 2" xfId="232"/>
    <cellStyle name="60% - 强调文字颜色 3 2 2" xfId="233"/>
    <cellStyle name="60% - 强调文字颜色 3 2 3" xfId="234"/>
    <cellStyle name="60% - 强调文字颜色 3 3" xfId="235"/>
    <cellStyle name="Accent5 - 40% 2" xfId="236"/>
    <cellStyle name="60% - 强调文字颜色 3 3 2" xfId="237"/>
    <cellStyle name="Accent5 - 40% 2 2" xfId="238"/>
    <cellStyle name="60% - 强调文字颜色 4 2" xfId="239"/>
    <cellStyle name="Accent6 5 2" xfId="240"/>
    <cellStyle name="60% - 强调文字颜色 4 2 2" xfId="241"/>
    <cellStyle name="常规 20" xfId="242"/>
    <cellStyle name="常规 15" xfId="243"/>
    <cellStyle name="60% - 强调文字颜色 4 3 2" xfId="244"/>
    <cellStyle name="60% - 强调文字颜色 5 2" xfId="245"/>
    <cellStyle name="标题 1 4 2 2" xfId="246"/>
    <cellStyle name="60% - 强调文字颜色 5 2 2" xfId="247"/>
    <cellStyle name="60% - 强调文字颜色 5 2 3" xfId="248"/>
    <cellStyle name="百分比 2 10" xfId="249"/>
    <cellStyle name="60% - 强调文字颜色 5 3" xfId="250"/>
    <cellStyle name="60% - 强调文字颜色 5 3 2" xfId="251"/>
    <cellStyle name="RowLevel_0" xfId="252"/>
    <cellStyle name="60% - 强调文字颜色 6 2" xfId="253"/>
    <cellStyle name="60% - 强调文字颜色 6 2 2" xfId="254"/>
    <cellStyle name="强调文字颜色 5 2 3" xfId="255"/>
    <cellStyle name="Header2" xfId="256"/>
    <cellStyle name="60% - 强调文字颜色 6 2 2 2" xfId="257"/>
    <cellStyle name="Header2 2" xfId="258"/>
    <cellStyle name="60% - 强调文字颜色 6 2 3" xfId="259"/>
    <cellStyle name="60% - 强调文字颜色 6 3" xfId="260"/>
    <cellStyle name="6mal" xfId="261"/>
    <cellStyle name="强调文字颜色 2 2 2" xfId="262"/>
    <cellStyle name="Accent1 - 20%" xfId="263"/>
    <cellStyle name="Accent4 9" xfId="264"/>
    <cellStyle name="Accent1 - 20% 2 2" xfId="265"/>
    <cellStyle name="Accent5 - 20%" xfId="266"/>
    <cellStyle name="Accent1 - 20% 3" xfId="267"/>
    <cellStyle name="Accent1 - 40%" xfId="268"/>
    <cellStyle name="标题 6 2 2" xfId="269"/>
    <cellStyle name="Accent6 9" xfId="270"/>
    <cellStyle name="Accent1 - 40% 2" xfId="271"/>
    <cellStyle name="Accent1 - 40% 2 2" xfId="272"/>
    <cellStyle name="Accent1 - 40% 3" xfId="273"/>
    <cellStyle name="PSHeading 3 2" xfId="274"/>
    <cellStyle name="Accent1 - 60%" xfId="275"/>
    <cellStyle name="Accent1 - 60% 2" xfId="276"/>
    <cellStyle name="标题 1 5" xfId="277"/>
    <cellStyle name="Accent1 - 60% 3" xfId="278"/>
    <cellStyle name="标题 1 6" xfId="279"/>
    <cellStyle name="Accent1 2" xfId="280"/>
    <cellStyle name="Date 3" xfId="281"/>
    <cellStyle name="Accent1 2 2" xfId="282"/>
    <cellStyle name="Currency [0]_!!!GO" xfId="283"/>
    <cellStyle name="Accent1 3" xfId="284"/>
    <cellStyle name="Accent1 3 2" xfId="285"/>
    <cellStyle name="Accent1 5 2" xfId="286"/>
    <cellStyle name="常规 2 2 3 2" xfId="287"/>
    <cellStyle name="Accent1 6" xfId="288"/>
    <cellStyle name="sstot" xfId="289"/>
    <cellStyle name="常规 2 2 3 3" xfId="290"/>
    <cellStyle name="Accent1 7" xfId="291"/>
    <cellStyle name="常规 2 2 3 4" xfId="292"/>
    <cellStyle name="差_1110洱源 2" xfId="293"/>
    <cellStyle name="Accent1 8" xfId="294"/>
    <cellStyle name="差_1110洱源 3" xfId="295"/>
    <cellStyle name="Accent1 9" xfId="296"/>
    <cellStyle name="Accent2" xfId="297"/>
    <cellStyle name="强调文字颜色 5 2 2 2" xfId="298"/>
    <cellStyle name="Header1 2" xfId="299"/>
    <cellStyle name="输入 2 4" xfId="300"/>
    <cellStyle name="Accent2 - 40% 2 2" xfId="301"/>
    <cellStyle name="Accent2 - 60% 2" xfId="302"/>
    <cellStyle name="Accent2 - 60% 2 2" xfId="303"/>
    <cellStyle name="Accent5 - 40% 3" xfId="304"/>
    <cellStyle name="Accent2 - 60% 3" xfId="305"/>
    <cellStyle name="Accent2 2" xfId="306"/>
    <cellStyle name="Accent2 2 2" xfId="307"/>
    <cellStyle name="t" xfId="308"/>
    <cellStyle name="Accent2 3" xfId="309"/>
    <cellStyle name="Accent2 3 2" xfId="310"/>
    <cellStyle name="Accent2 4" xfId="311"/>
    <cellStyle name="Accent2 4 2" xfId="312"/>
    <cellStyle name="Accent2 5 2" xfId="313"/>
    <cellStyle name="百分比 2 9 2 2" xfId="314"/>
    <cellStyle name="常规 2 2 4 2" xfId="315"/>
    <cellStyle name="Accent2 6" xfId="316"/>
    <cellStyle name="Date" xfId="317"/>
    <cellStyle name="常规 2 2 11" xfId="318"/>
    <cellStyle name="百分比 2 9 3" xfId="319"/>
    <cellStyle name="Accent2 7" xfId="320"/>
    <cellStyle name="Accent2 8" xfId="321"/>
    <cellStyle name="Accent2 9" xfId="322"/>
    <cellStyle name="Accent3" xfId="323"/>
    <cellStyle name="Accent3 - 20%" xfId="324"/>
    <cellStyle name="Accent5 2" xfId="325"/>
    <cellStyle name="Milliers_!!!GO" xfId="326"/>
    <cellStyle name="Accent3 - 20% 2" xfId="327"/>
    <cellStyle name="Accent5 2 2" xfId="328"/>
    <cellStyle name="常规 2 2 7" xfId="329"/>
    <cellStyle name="百分比 4 3" xfId="330"/>
    <cellStyle name="标题 1 3" xfId="331"/>
    <cellStyle name="Accent3 - 20% 2 2" xfId="332"/>
    <cellStyle name="汇总 3" xfId="333"/>
    <cellStyle name="Accent5 6" xfId="334"/>
    <cellStyle name="标题 1 3 2" xfId="335"/>
    <cellStyle name="Accent3 - 20% 3" xfId="336"/>
    <cellStyle name="标题 1 4" xfId="337"/>
    <cellStyle name="Accent3 - 40%" xfId="338"/>
    <cellStyle name="Accent4 3 2" xfId="339"/>
    <cellStyle name="Mon閠aire [0]_!!!GO" xfId="340"/>
    <cellStyle name="Accent3 - 40% 2" xfId="341"/>
    <cellStyle name="Accent3 - 40% 2 2" xfId="342"/>
    <cellStyle name="Accent3 - 40% 3" xfId="343"/>
    <cellStyle name="常规 15 2 2" xfId="344"/>
    <cellStyle name="百分比 2 6 2" xfId="345"/>
    <cellStyle name="Accent4 - 60%" xfId="346"/>
    <cellStyle name="捠壿 [0.00]_Region Orders (2)" xfId="347"/>
    <cellStyle name="Accent3 - 60%" xfId="348"/>
    <cellStyle name="Accent4 5 2" xfId="349"/>
    <cellStyle name="好_M01-1 3" xfId="350"/>
    <cellStyle name="Accent3 - 60% 2" xfId="351"/>
    <cellStyle name="Accent3 - 60% 2 2" xfId="352"/>
    <cellStyle name="编号" xfId="353"/>
    <cellStyle name="Accent3 - 60% 3" xfId="354"/>
    <cellStyle name="Accent3 2" xfId="355"/>
    <cellStyle name="Accent3 2 2" xfId="356"/>
    <cellStyle name="comma zerodec" xfId="357"/>
    <cellStyle name="Accent3 3" xfId="358"/>
    <cellStyle name="Accent3 3 2" xfId="359"/>
    <cellStyle name="Accent3 4" xfId="360"/>
    <cellStyle name="Accent3 5" xfId="361"/>
    <cellStyle name="Accent3 5 2" xfId="362"/>
    <cellStyle name="常规 2 2 5 2" xfId="363"/>
    <cellStyle name="Accent3 6" xfId="364"/>
    <cellStyle name="Moneda_96 Risk" xfId="365"/>
    <cellStyle name="Accent3 7" xfId="366"/>
    <cellStyle name="Accent3 8" xfId="367"/>
    <cellStyle name="Accent3 9" xfId="368"/>
    <cellStyle name="百分比 2" xfId="369"/>
    <cellStyle name="Accent4" xfId="370"/>
    <cellStyle name="Accent4 - 20%" xfId="371"/>
    <cellStyle name="百分比 2 2 2" xfId="372"/>
    <cellStyle name="Accent4 - 20% 2" xfId="373"/>
    <cellStyle name="百分比 2 2 2 2" xfId="374"/>
    <cellStyle name="Accent4 - 20% 2 2" xfId="375"/>
    <cellStyle name="百分比 2 2 2 2 2" xfId="376"/>
    <cellStyle name="Accent4 - 20% 3" xfId="377"/>
    <cellStyle name="强调 2 2" xfId="378"/>
    <cellStyle name="百分比 2 2 2 3" xfId="379"/>
    <cellStyle name="Accent4 - 40%" xfId="380"/>
    <cellStyle name="百分比 2 4 2" xfId="381"/>
    <cellStyle name="Accent4 - 40% 2" xfId="382"/>
    <cellStyle name="Accent6 - 40%" xfId="383"/>
    <cellStyle name="百分比 2 4 2 2" xfId="384"/>
    <cellStyle name="Accent4 - 40% 2 2" xfId="385"/>
    <cellStyle name="商品名称 4" xfId="386"/>
    <cellStyle name="Accent6 - 40% 2" xfId="387"/>
    <cellStyle name="Accent4 - 40% 3" xfId="388"/>
    <cellStyle name="Accent4 - 60% 2" xfId="389"/>
    <cellStyle name="Accent4 - 60% 2 2" xfId="390"/>
    <cellStyle name="Accent4 - 60% 3" xfId="391"/>
    <cellStyle name="PSSpacer" xfId="392"/>
    <cellStyle name="Accent4 2" xfId="393"/>
    <cellStyle name="Accent6" xfId="394"/>
    <cellStyle name="Accent4 3" xfId="395"/>
    <cellStyle name="New Times Roman" xfId="396"/>
    <cellStyle name="Accent4 4" xfId="397"/>
    <cellStyle name="Accent4 4 2" xfId="398"/>
    <cellStyle name="PSHeading 5" xfId="399"/>
    <cellStyle name="常规 2 2 6 2" xfId="400"/>
    <cellStyle name="Accent4 6" xfId="401"/>
    <cellStyle name="百分比 4 2 2" xfId="402"/>
    <cellStyle name="标题 1 2 2" xfId="403"/>
    <cellStyle name="Accent4 7" xfId="404"/>
    <cellStyle name="标题 1 2 3" xfId="405"/>
    <cellStyle name="Accent4 8" xfId="406"/>
    <cellStyle name="标题 1 2 4" xfId="407"/>
    <cellStyle name="Accent5" xfId="408"/>
    <cellStyle name="Accent5 - 20% 2" xfId="409"/>
    <cellStyle name="Accent5 - 20% 2 2" xfId="410"/>
    <cellStyle name="Accent5 - 20% 3" xfId="411"/>
    <cellStyle name="Input [yellow] 2 2 2" xfId="412"/>
    <cellStyle name="Accent5 - 40%" xfId="413"/>
    <cellStyle name="Accent5 - 60%" xfId="414"/>
    <cellStyle name="标题 2 3 3" xfId="415"/>
    <cellStyle name="Accent5 - 60% 2" xfId="416"/>
    <cellStyle name="Accent5 3" xfId="417"/>
    <cellStyle name="Category" xfId="418"/>
    <cellStyle name="Accent5 3 2" xfId="419"/>
    <cellStyle name="Category 2" xfId="420"/>
    <cellStyle name="标题 2 3" xfId="421"/>
    <cellStyle name="Accent5 4 2" xfId="422"/>
    <cellStyle name="Comma [0]_!!!GO" xfId="423"/>
    <cellStyle name="标题 3 3" xfId="424"/>
    <cellStyle name="汇总 2" xfId="425"/>
    <cellStyle name="Accent5 5" xfId="426"/>
    <cellStyle name="汇总 2 2" xfId="427"/>
    <cellStyle name="Accent5 5 2" xfId="428"/>
    <cellStyle name="汇总 4" xfId="429"/>
    <cellStyle name="Accent5 7" xfId="430"/>
    <cellStyle name="标题 1 3 3" xfId="431"/>
    <cellStyle name="汇总 5" xfId="432"/>
    <cellStyle name="Accent5 8" xfId="433"/>
    <cellStyle name="百分比 2 3 2 2 2" xfId="434"/>
    <cellStyle name="标题 1 3 4" xfId="435"/>
    <cellStyle name="Accent6 - 20%" xfId="436"/>
    <cellStyle name="Accent6 - 40% 2 2" xfId="437"/>
    <cellStyle name="Accent6 - 40% 3" xfId="438"/>
    <cellStyle name="ColLevel_0" xfId="439"/>
    <cellStyle name="Accent6 - 60% 2" xfId="440"/>
    <cellStyle name="Accent6 - 60% 3" xfId="441"/>
    <cellStyle name="Accent6 8" xfId="442"/>
    <cellStyle name="标题 1 4 4" xfId="443"/>
    <cellStyle name="Comma_!!!GO" xfId="444"/>
    <cellStyle name="百分比 2 4 3" xfId="445"/>
    <cellStyle name="Currency_!!!GO" xfId="446"/>
    <cellStyle name="分级显示列_1_Book1" xfId="447"/>
    <cellStyle name="标题 3 3 2" xfId="448"/>
    <cellStyle name="Currency1" xfId="449"/>
    <cellStyle name="标题 2 3 4" xfId="450"/>
    <cellStyle name="Date 2" xfId="451"/>
    <cellStyle name="Date 2 2" xfId="452"/>
    <cellStyle name="Dollar (zero dec)" xfId="453"/>
    <cellStyle name="Grey" xfId="454"/>
    <cellStyle name="常规 2 3 6" xfId="455"/>
    <cellStyle name="百分比 5 2" xfId="456"/>
    <cellStyle name="标题 2 2" xfId="457"/>
    <cellStyle name="强调文字颜色 5 2 2" xfId="458"/>
    <cellStyle name="Header1" xfId="459"/>
    <cellStyle name="Header2 2 2" xfId="460"/>
    <cellStyle name="Header2 3" xfId="461"/>
    <cellStyle name="千位分隔 2 4" xfId="462"/>
    <cellStyle name="Input [yellow]" xfId="463"/>
    <cellStyle name="千位分隔 2 4 2" xfId="464"/>
    <cellStyle name="Input [yellow] 2" xfId="465"/>
    <cellStyle name="Input [yellow] 2 2" xfId="466"/>
    <cellStyle name="Input [yellow] 2 3" xfId="467"/>
    <cellStyle name="Input [yellow] 3" xfId="468"/>
    <cellStyle name="Input [yellow] 3 2" xfId="469"/>
    <cellStyle name="Input Cells" xfId="470"/>
    <cellStyle name="Linked Cells" xfId="471"/>
    <cellStyle name="Millares [0]_96 Risk" xfId="472"/>
    <cellStyle name="常规 2 2 2 2" xfId="473"/>
    <cellStyle name="Millares_96 Risk" xfId="474"/>
    <cellStyle name="千位分隔 2 3 2" xfId="475"/>
    <cellStyle name="Milliers [0]_!!!GO" xfId="476"/>
    <cellStyle name="Moneda [0]_96 Risk" xfId="477"/>
    <cellStyle name="Month" xfId="478"/>
    <cellStyle name="数量 3" xfId="479"/>
    <cellStyle name="标题 1 2 2 2" xfId="480"/>
    <cellStyle name="Month 2" xfId="481"/>
    <cellStyle name="no dec" xfId="482"/>
    <cellStyle name="PSHeading 2" xfId="483"/>
    <cellStyle name="百分比 10" xfId="484"/>
    <cellStyle name="no dec 2" xfId="485"/>
    <cellStyle name="PSHeading 2 2" xfId="486"/>
    <cellStyle name="no dec 2 2" xfId="487"/>
    <cellStyle name="PSHeading 2 2 2" xfId="488"/>
    <cellStyle name="no dec 3" xfId="489"/>
    <cellStyle name="PSHeading 2 3" xfId="490"/>
    <cellStyle name="百分比 3 3 2" xfId="491"/>
    <cellStyle name="Normal" xfId="492"/>
    <cellStyle name="Normal - Style1" xfId="493"/>
    <cellStyle name="Normal_!!!GO" xfId="494"/>
    <cellStyle name="百分比 2 5 2" xfId="495"/>
    <cellStyle name="per.style" xfId="496"/>
    <cellStyle name="PSInt" xfId="497"/>
    <cellStyle name="Percent [2] 2" xfId="498"/>
    <cellStyle name="常规 2 3 4" xfId="499"/>
    <cellStyle name="t_HVAC Equipment (3)" xfId="500"/>
    <cellStyle name="Percent_!!!GO" xfId="501"/>
    <cellStyle name="Pourcentage_pldt" xfId="502"/>
    <cellStyle name="百分比 8" xfId="503"/>
    <cellStyle name="PSChar 2" xfId="504"/>
    <cellStyle name="PSDate" xfId="505"/>
    <cellStyle name="PSHeading 3 3" xfId="506"/>
    <cellStyle name="编号 2 2" xfId="507"/>
    <cellStyle name="PSDate 2" xfId="508"/>
    <cellStyle name="编号 2 2 2" xfId="509"/>
    <cellStyle name="PSDec" xfId="510"/>
    <cellStyle name="PSDec 2" xfId="511"/>
    <cellStyle name="常规 10" xfId="512"/>
    <cellStyle name="编号 4" xfId="513"/>
    <cellStyle name="PSHeading" xfId="514"/>
    <cellStyle name="PSHeading 2 2 3" xfId="515"/>
    <cellStyle name="PSHeading 2 4" xfId="516"/>
    <cellStyle name="PSHeading 3" xfId="517"/>
    <cellStyle name="PSInt 2" xfId="518"/>
    <cellStyle name="PSSpacer 2" xfId="519"/>
    <cellStyle name="sstot 2" xfId="520"/>
    <cellStyle name="Standard_AREAS" xfId="521"/>
    <cellStyle name="t 2" xfId="522"/>
    <cellStyle name="t_HVAC Equipment (3) 2" xfId="523"/>
    <cellStyle name="常规 2 3 4 2" xfId="524"/>
    <cellStyle name="百分比 2 11" xfId="525"/>
    <cellStyle name="百分比 2 3 5" xfId="526"/>
    <cellStyle name="千位分隔 2 2" xfId="527"/>
    <cellStyle name="百分比 2 11 2" xfId="528"/>
    <cellStyle name="百分比 7 2" xfId="529"/>
    <cellStyle name="百分比 2 12" xfId="530"/>
    <cellStyle name="标题 10" xfId="531"/>
    <cellStyle name="百分比 2 2" xfId="532"/>
    <cellStyle name="百分比 2 2 3" xfId="533"/>
    <cellStyle name="百分比 2 2 3 2" xfId="534"/>
    <cellStyle name="百分比 2 3" xfId="535"/>
    <cellStyle name="百分比 2 3 2" xfId="536"/>
    <cellStyle name="百分比 2 3 2 2" xfId="537"/>
    <cellStyle name="百分比 2 3 2 3" xfId="538"/>
    <cellStyle name="百分比 2 3 3" xfId="539"/>
    <cellStyle name="百分比 2 3 3 2" xfId="540"/>
    <cellStyle name="百分比 2 4" xfId="541"/>
    <cellStyle name="百分比 2 4 3 2" xfId="542"/>
    <cellStyle name="百分比 2 4 4" xfId="543"/>
    <cellStyle name="百分比 2 5" xfId="544"/>
    <cellStyle name="百分比 2 6" xfId="545"/>
    <cellStyle name="常规 15 2" xfId="546"/>
    <cellStyle name="标题 2 2 2" xfId="547"/>
    <cellStyle name="百分比 2 7" xfId="548"/>
    <cellStyle name="常规 15 3" xfId="549"/>
    <cellStyle name="标题 2 2 3" xfId="550"/>
    <cellStyle name="百分比 2 8" xfId="551"/>
    <cellStyle name="百分比 3" xfId="552"/>
    <cellStyle name="百分比 3 2" xfId="553"/>
    <cellStyle name="百分比 3 2 2" xfId="554"/>
    <cellStyle name="百分比 3 3" xfId="555"/>
    <cellStyle name="编号 2" xfId="556"/>
    <cellStyle name="百分比 3 4" xfId="557"/>
    <cellStyle name="标题 1 2" xfId="558"/>
    <cellStyle name="百分比 4 2" xfId="559"/>
    <cellStyle name="常规 2 2 6" xfId="560"/>
    <cellStyle name="标题 3 2" xfId="561"/>
    <cellStyle name="百分比 6 2" xfId="562"/>
    <cellStyle name="百分比 8 2" xfId="563"/>
    <cellStyle name="百分比 9" xfId="564"/>
    <cellStyle name="百分比 9 2" xfId="565"/>
    <cellStyle name="捠壿_Region Orders (2)" xfId="566"/>
    <cellStyle name="编号 2 3" xfId="567"/>
    <cellStyle name="编号 3" xfId="568"/>
    <cellStyle name="标题 1 3 2 2" xfId="569"/>
    <cellStyle name="标题 1 5 3" xfId="570"/>
    <cellStyle name="标题 2 4 2" xfId="571"/>
    <cellStyle name="标题 1 7" xfId="572"/>
    <cellStyle name="标题 2 3 2" xfId="573"/>
    <cellStyle name="标题 2 3 2 2" xfId="574"/>
    <cellStyle name="标题 2 4" xfId="575"/>
    <cellStyle name="标题 2 4 2 2" xfId="576"/>
    <cellStyle name="标题 3 2 2 2" xfId="577"/>
    <cellStyle name="好 5 2" xfId="578"/>
    <cellStyle name="标题 2 4 3" xfId="579"/>
    <cellStyle name="标题 2 4 4" xfId="580"/>
    <cellStyle name="标题 2 5" xfId="581"/>
    <cellStyle name="标题 2 7" xfId="582"/>
    <cellStyle name="标题 2 5 2" xfId="583"/>
    <cellStyle name="标题 2 5 3" xfId="584"/>
    <cellStyle name="标题 2 6" xfId="585"/>
    <cellStyle name="标题 3 2 2" xfId="586"/>
    <cellStyle name="好 5" xfId="587"/>
    <cellStyle name="标题 3 2 3" xfId="588"/>
    <cellStyle name="好 6" xfId="589"/>
    <cellStyle name="标题 3 3 2 2" xfId="590"/>
    <cellStyle name="标题 3 3 3" xfId="591"/>
    <cellStyle name="标题 3 3 4" xfId="592"/>
    <cellStyle name="标题 3 4" xfId="593"/>
    <cellStyle name="标题 3 4 2" xfId="594"/>
    <cellStyle name="标题 3 4 2 2" xfId="595"/>
    <cellStyle name="标题 3 4 3" xfId="596"/>
    <cellStyle name="标题 3 4 4" xfId="597"/>
    <cellStyle name="标题 3 5" xfId="598"/>
    <cellStyle name="标题 3 5 2" xfId="599"/>
    <cellStyle name="标题 3 5 3" xfId="600"/>
    <cellStyle name="标题 3 6" xfId="601"/>
    <cellStyle name="标题 3 7" xfId="602"/>
    <cellStyle name="数量 2 2 2" xfId="603"/>
    <cellStyle name="标题 4 2" xfId="604"/>
    <cellStyle name="千位分隔 3" xfId="605"/>
    <cellStyle name="标题 4 2 2" xfId="606"/>
    <cellStyle name="千位分隔 3 2" xfId="607"/>
    <cellStyle name="标题 4 2 2 2" xfId="608"/>
    <cellStyle name="千位分隔 3 2 2" xfId="609"/>
    <cellStyle name="标题 4 2 3" xfId="610"/>
    <cellStyle name="千位分隔 3 3" xfId="611"/>
    <cellStyle name="标题 4 2 4" xfId="612"/>
    <cellStyle name="标题 4 3" xfId="613"/>
    <cellStyle name="千位分隔 4" xfId="614"/>
    <cellStyle name="标题 4 3 2" xfId="615"/>
    <cellStyle name="千位分隔 4 2" xfId="616"/>
    <cellStyle name="标题 4 3 2 2" xfId="617"/>
    <cellStyle name="标题 4 3 3" xfId="618"/>
    <cellStyle name="标题 4 3 4" xfId="619"/>
    <cellStyle name="标题 4 4" xfId="620"/>
    <cellStyle name="千位分隔 5" xfId="621"/>
    <cellStyle name="标题 4 4 2" xfId="622"/>
    <cellStyle name="千位分隔 5 2" xfId="623"/>
    <cellStyle name="标题 4 4 2 2" xfId="624"/>
    <cellStyle name="标题 4 4 3" xfId="625"/>
    <cellStyle name="标题 4 4 4" xfId="626"/>
    <cellStyle name="标题 4 5" xfId="627"/>
    <cellStyle name="千位分隔 6" xfId="628"/>
    <cellStyle name="标题 4 5 2" xfId="629"/>
    <cellStyle name="千位分隔 6 2" xfId="630"/>
    <cellStyle name="标题 4 5 3" xfId="631"/>
    <cellStyle name="标题 4 6" xfId="632"/>
    <cellStyle name="千位分隔 7" xfId="633"/>
    <cellStyle name="标题 4 7" xfId="634"/>
    <cellStyle name="千位分隔 8" xfId="635"/>
    <cellStyle name="标题 5" xfId="636"/>
    <cellStyle name="标题 5 2" xfId="637"/>
    <cellStyle name="标题 5 2 2" xfId="638"/>
    <cellStyle name="标题 5 3" xfId="639"/>
    <cellStyle name="标题 5 4" xfId="640"/>
    <cellStyle name="标题 6" xfId="641"/>
    <cellStyle name="标题 6 2" xfId="642"/>
    <cellStyle name="标题 6 3" xfId="643"/>
    <cellStyle name="标题 6 4" xfId="644"/>
    <cellStyle name="标题 7" xfId="645"/>
    <cellStyle name="标题 7 2" xfId="646"/>
    <cellStyle name="标题 7 2 2" xfId="647"/>
    <cellStyle name="标题 7 3" xfId="648"/>
    <cellStyle name="标题 7 4" xfId="649"/>
    <cellStyle name="标题 8" xfId="650"/>
    <cellStyle name="标题 8 2" xfId="651"/>
    <cellStyle name="常规 2 7" xfId="652"/>
    <cellStyle name="标题 8 3" xfId="653"/>
    <cellStyle name="常规 2 8" xfId="654"/>
    <cellStyle name="输入 2" xfId="655"/>
    <cellStyle name="标题 9" xfId="656"/>
    <cellStyle name="标题1" xfId="657"/>
    <cellStyle name="标题1 2" xfId="658"/>
    <cellStyle name="标题1 2 2" xfId="659"/>
    <cellStyle name="标题1 2 2 2" xfId="660"/>
    <cellStyle name="标题1 2 3" xfId="661"/>
    <cellStyle name="差 5 2" xfId="662"/>
    <cellStyle name="标题1 3" xfId="663"/>
    <cellStyle name="标题1 3 2" xfId="664"/>
    <cellStyle name="标题1 4" xfId="665"/>
    <cellStyle name="表标题" xfId="666"/>
    <cellStyle name="表标题 2" xfId="667"/>
    <cellStyle name="部门" xfId="668"/>
    <cellStyle name="部门 2" xfId="669"/>
    <cellStyle name="部门 2 2" xfId="670"/>
    <cellStyle name="部门 2 2 2" xfId="671"/>
    <cellStyle name="部门 2 3" xfId="672"/>
    <cellStyle name="部门 3" xfId="673"/>
    <cellStyle name="部门 3 2" xfId="674"/>
    <cellStyle name="差 2" xfId="675"/>
    <cellStyle name="解释性文本 5" xfId="676"/>
    <cellStyle name="差 2 2" xfId="677"/>
    <cellStyle name="解释性文本 5 2" xfId="678"/>
    <cellStyle name="差 2 2 2" xfId="679"/>
    <cellStyle name="差 2 3" xfId="680"/>
    <cellStyle name="解释性文本 5 3" xfId="681"/>
    <cellStyle name="差 2 4" xfId="682"/>
    <cellStyle name="差 3" xfId="683"/>
    <cellStyle name="解释性文本 6" xfId="684"/>
    <cellStyle name="差 3 2" xfId="685"/>
    <cellStyle name="差 3 2 2" xfId="686"/>
    <cellStyle name="差 3 3" xfId="687"/>
    <cellStyle name="差 3 4" xfId="688"/>
    <cellStyle name="差 4" xfId="689"/>
    <cellStyle name="解释性文本 7" xfId="690"/>
    <cellStyle name="差 4 2" xfId="691"/>
    <cellStyle name="差 4 2 2" xfId="692"/>
    <cellStyle name="差 4 3" xfId="693"/>
    <cellStyle name="差 4 4" xfId="694"/>
    <cellStyle name="差 5" xfId="695"/>
    <cellStyle name="差 5 3" xfId="696"/>
    <cellStyle name="差 6" xfId="697"/>
    <cellStyle name="差_0502通海县 2 2" xfId="698"/>
    <cellStyle name="差 8" xfId="699"/>
    <cellStyle name="差_0502通海县" xfId="700"/>
    <cellStyle name="差_0502通海县 2" xfId="701"/>
    <cellStyle name="差_0502通海县 3" xfId="702"/>
    <cellStyle name="差_0605石屏" xfId="703"/>
    <cellStyle name="差_0605石屏 2" xfId="704"/>
    <cellStyle name="差_0605石屏 2 2" xfId="705"/>
    <cellStyle name="差_0605石屏 3" xfId="706"/>
    <cellStyle name="差_0605石屏县" xfId="707"/>
    <cellStyle name="差_0605石屏县 2" xfId="708"/>
    <cellStyle name="差_0605石屏县 2 2" xfId="709"/>
    <cellStyle name="差_0605石屏县 3" xfId="710"/>
    <cellStyle name="差_1110洱源" xfId="711"/>
    <cellStyle name="差_1110洱源 2 2" xfId="712"/>
    <cellStyle name="差_11大理" xfId="713"/>
    <cellStyle name="差_11大理 2" xfId="714"/>
    <cellStyle name="差_11大理 2 2" xfId="715"/>
    <cellStyle name="差_11大理 3" xfId="716"/>
    <cellStyle name="差_2007年地州资金往来对账表" xfId="717"/>
    <cellStyle name="差_2007年地州资金往来对账表 2" xfId="718"/>
    <cellStyle name="差_2007年地州资金往来对账表 2 2" xfId="719"/>
    <cellStyle name="差_2007年地州资金往来对账表 3" xfId="720"/>
    <cellStyle name="差_2008年地州对账表(国库资金）" xfId="721"/>
    <cellStyle name="常规 28" xfId="722"/>
    <cellStyle name="差_2008年地州对账表(国库资金） 2" xfId="723"/>
    <cellStyle name="差_2008年地州对账表(国库资金） 2 2" xfId="724"/>
    <cellStyle name="适中 3" xfId="725"/>
    <cellStyle name="差_2008年地州对账表(国库资金） 3" xfId="726"/>
    <cellStyle name="差_Book1" xfId="727"/>
    <cellStyle name="差_M01-1" xfId="728"/>
    <cellStyle name="差_M01-1 2" xfId="729"/>
    <cellStyle name="昗弨_Pacific Region P&amp;L" xfId="730"/>
    <cellStyle name="差_M01-1 2 2" xfId="731"/>
    <cellStyle name="差_M01-1 3" xfId="732"/>
    <cellStyle name="常规 10 2" xfId="733"/>
    <cellStyle name="常规 10 2 2" xfId="734"/>
    <cellStyle name="常规 10 2 2 2" xfId="735"/>
    <cellStyle name="常规 10 2 3" xfId="736"/>
    <cellStyle name="汇总 6 2" xfId="737"/>
    <cellStyle name="常规 10 2_报预算局：2016年云南省及省本级1-7月社保基金预算执行情况表（0823）" xfId="738"/>
    <cellStyle name="常规 10 3" xfId="739"/>
    <cellStyle name="常规 10 41" xfId="740"/>
    <cellStyle name="常规 10 41 2" xfId="741"/>
    <cellStyle name="常规 11" xfId="742"/>
    <cellStyle name="常规 11 2" xfId="743"/>
    <cellStyle name="常规 11 2 2" xfId="744"/>
    <cellStyle name="常规 11 3" xfId="745"/>
    <cellStyle name="常规 11 3 2" xfId="746"/>
    <cellStyle name="常规 11 4" xfId="747"/>
    <cellStyle name="链接单元格 3 2 2" xfId="748"/>
    <cellStyle name="常规 12" xfId="749"/>
    <cellStyle name="好 4 2" xfId="750"/>
    <cellStyle name="常规 12 2" xfId="751"/>
    <cellStyle name="好 4 2 2" xfId="752"/>
    <cellStyle name="常规 13" xfId="753"/>
    <cellStyle name="好 4 3" xfId="754"/>
    <cellStyle name="常规 13 2" xfId="755"/>
    <cellStyle name="常规 14" xfId="756"/>
    <cellStyle name="好 4 4" xfId="757"/>
    <cellStyle name="常规 14 2" xfId="758"/>
    <cellStyle name="常规 16" xfId="759"/>
    <cellStyle name="常规 21" xfId="760"/>
    <cellStyle name="检查单元格 2 2 2" xfId="761"/>
    <cellStyle name="常规 16 2" xfId="762"/>
    <cellStyle name="常规 17" xfId="763"/>
    <cellStyle name="常规 22" xfId="764"/>
    <cellStyle name="注释 4 2" xfId="765"/>
    <cellStyle name="常规 17 2" xfId="766"/>
    <cellStyle name="注释 4 2 2" xfId="767"/>
    <cellStyle name="常规 17 2 2" xfId="768"/>
    <cellStyle name="常规 17 3" xfId="769"/>
    <cellStyle name="常规 18" xfId="770"/>
    <cellStyle name="常规 23" xfId="771"/>
    <cellStyle name="注释 4 3" xfId="772"/>
    <cellStyle name="常规 18 2" xfId="773"/>
    <cellStyle name="常规 5 42" xfId="774"/>
    <cellStyle name="常规 18 2 2" xfId="775"/>
    <cellStyle name="常规 5 42 2" xfId="776"/>
    <cellStyle name="常规 18 3" xfId="777"/>
    <cellStyle name="常规 19" xfId="778"/>
    <cellStyle name="常规 24" xfId="779"/>
    <cellStyle name="注释 4 4" xfId="780"/>
    <cellStyle name="常规 19 10" xfId="781"/>
    <cellStyle name="常规 19 2" xfId="782"/>
    <cellStyle name="常规 19 2 2" xfId="783"/>
    <cellStyle name="常规 19 3" xfId="784"/>
    <cellStyle name="常规 2" xfId="785"/>
    <cellStyle name="常规 2 10" xfId="786"/>
    <cellStyle name="强调文字颜色 3 3" xfId="787"/>
    <cellStyle name="常规 2 10 2" xfId="788"/>
    <cellStyle name="强调文字颜色 3 3 2" xfId="789"/>
    <cellStyle name="常规 2 11" xfId="790"/>
    <cellStyle name="常规 2 11 2" xfId="791"/>
    <cellStyle name="常规 2 12" xfId="792"/>
    <cellStyle name="常规 2 13" xfId="793"/>
    <cellStyle name="常规 2 13 2" xfId="794"/>
    <cellStyle name="常规 2 14" xfId="795"/>
    <cellStyle name="常规 2 14 2" xfId="796"/>
    <cellStyle name="常规 2 15" xfId="797"/>
    <cellStyle name="常规 2 16" xfId="798"/>
    <cellStyle name="常规 2 2" xfId="799"/>
    <cellStyle name="常规 2 2 11 2" xfId="800"/>
    <cellStyle name="常规 2 2 2" xfId="801"/>
    <cellStyle name="常规 2 2 2 2 2" xfId="802"/>
    <cellStyle name="常规 2 2 2 2 2 2" xfId="803"/>
    <cellStyle name="常规 2 2 2 2 3" xfId="804"/>
    <cellStyle name="常规 2 2 2 3" xfId="805"/>
    <cellStyle name="常规 2 2 2 3 2" xfId="806"/>
    <cellStyle name="常规 2 2 2 4 2" xfId="807"/>
    <cellStyle name="强调文字颜色 1 2" xfId="808"/>
    <cellStyle name="常规 2 2 3" xfId="809"/>
    <cellStyle name="常规 2 2 3 2 2" xfId="810"/>
    <cellStyle name="常规 2 2 3 3 2" xfId="811"/>
    <cellStyle name="常规 2 2 4" xfId="812"/>
    <cellStyle name="常规 2 2 5" xfId="813"/>
    <cellStyle name="常规 2 3" xfId="814"/>
    <cellStyle name="常规 2 3 2" xfId="815"/>
    <cellStyle name="常规 2 3 2 2" xfId="816"/>
    <cellStyle name="常规 2 3 2 2 2" xfId="817"/>
    <cellStyle name="常规 2 3 2 2 2 2" xfId="818"/>
    <cellStyle name="常规 2 3 2 2 3" xfId="819"/>
    <cellStyle name="常规 2 3 2 3" xfId="820"/>
    <cellStyle name="常规 2 3 2 3 2" xfId="821"/>
    <cellStyle name="常规 2 3 2 4" xfId="822"/>
    <cellStyle name="常规 2 3 2 4 2" xfId="823"/>
    <cellStyle name="常规 2 3 2 5" xfId="824"/>
    <cellStyle name="常规 2 3 3" xfId="825"/>
    <cellStyle name="常规 2 3 3 2" xfId="826"/>
    <cellStyle name="常规 2 3 3 2 2" xfId="827"/>
    <cellStyle name="常规 2 3 3 3" xfId="828"/>
    <cellStyle name="常规 2 3 3 3 2" xfId="829"/>
    <cellStyle name="常规 2 3 3 4" xfId="830"/>
    <cellStyle name="常规 2 3 5" xfId="831"/>
    <cellStyle name="常规 2 3 5 2" xfId="832"/>
    <cellStyle name="常规 2 4" xfId="833"/>
    <cellStyle name="常规 2 4 2" xfId="834"/>
    <cellStyle name="常规 2 4 2 2" xfId="835"/>
    <cellStyle name="常规 2 4 2 2 2" xfId="836"/>
    <cellStyle name="常规 2 4 2 3" xfId="837"/>
    <cellStyle name="输出 2 2 2" xfId="838"/>
    <cellStyle name="常规 2 4 2 3 2" xfId="839"/>
    <cellStyle name="常规 2 4 2 4" xfId="840"/>
    <cellStyle name="常规 2 4 3" xfId="841"/>
    <cellStyle name="常规 2 4 3 2" xfId="842"/>
    <cellStyle name="常规 2 4 4" xfId="843"/>
    <cellStyle name="常规 2 4 4 2" xfId="844"/>
    <cellStyle name="常规 2 4 5" xfId="845"/>
    <cellStyle name="常规 2 5" xfId="846"/>
    <cellStyle name="常规 2 5 2" xfId="847"/>
    <cellStyle name="常规 2 5 2 2" xfId="848"/>
    <cellStyle name="检查单元格 6" xfId="849"/>
    <cellStyle name="常规 2 5 2 2 2" xfId="850"/>
    <cellStyle name="常规 2 5 2 3" xfId="851"/>
    <cellStyle name="检查单元格 7" xfId="852"/>
    <cellStyle name="输出 3 2 2" xfId="853"/>
    <cellStyle name="常规 2 5 3" xfId="854"/>
    <cellStyle name="常规 2 5 3 2" xfId="855"/>
    <cellStyle name="常规 2 5 4" xfId="856"/>
    <cellStyle name="常规 2 5 4 2" xfId="857"/>
    <cellStyle name="常规 2 5 5" xfId="858"/>
    <cellStyle name="常规 2 6" xfId="859"/>
    <cellStyle name="常规 2 6 2" xfId="860"/>
    <cellStyle name="常规 2 6 2 2" xfId="861"/>
    <cellStyle name="常规 2 6 2 2 2" xfId="862"/>
    <cellStyle name="常规 2 6 3" xfId="863"/>
    <cellStyle name="常规 2 6 3 2" xfId="864"/>
    <cellStyle name="常规 2 6 4" xfId="865"/>
    <cellStyle name="常规 2 6 4 2" xfId="866"/>
    <cellStyle name="常规 2 7 3" xfId="867"/>
    <cellStyle name="常规 2 7 3 2" xfId="868"/>
    <cellStyle name="常规 2 8 2" xfId="869"/>
    <cellStyle name="输入 2 2" xfId="870"/>
    <cellStyle name="常规 2 9" xfId="871"/>
    <cellStyle name="输入 3" xfId="872"/>
    <cellStyle name="常规 2 9 2" xfId="873"/>
    <cellStyle name="输入 3 2" xfId="874"/>
    <cellStyle name="常规 2 9 2 2" xfId="875"/>
    <cellStyle name="输入 3 2 2" xfId="876"/>
    <cellStyle name="常规 2 9 3" xfId="877"/>
    <cellStyle name="输入 3 3" xfId="878"/>
    <cellStyle name="常规 2 9 3 2" xfId="879"/>
    <cellStyle name="常规 2 9 4" xfId="880"/>
    <cellStyle name="好_2008年地州对账表(国库资金） 2" xfId="881"/>
    <cellStyle name="输入 3 4" xfId="882"/>
    <cellStyle name="常规 25" xfId="883"/>
    <cellStyle name="常规 30" xfId="884"/>
    <cellStyle name="常规 25 2" xfId="885"/>
    <cellStyle name="常规 26" xfId="886"/>
    <cellStyle name="常规 27" xfId="887"/>
    <cellStyle name="常规 29" xfId="888"/>
    <cellStyle name="常规 3" xfId="889"/>
    <cellStyle name="输出 4 2" xfId="890"/>
    <cellStyle name="常规 3 2" xfId="891"/>
    <cellStyle name="输出 4 2 2" xfId="892"/>
    <cellStyle name="常规 3 2 2" xfId="893"/>
    <cellStyle name="常规 3 2 2 2" xfId="894"/>
    <cellStyle name="常规 3 2 4" xfId="895"/>
    <cellStyle name="常规 3 2 4 2" xfId="896"/>
    <cellStyle name="常规 3 3" xfId="897"/>
    <cellStyle name="常规 3 3 2" xfId="898"/>
    <cellStyle name="常规 3 3 2 2" xfId="899"/>
    <cellStyle name="常规 3 3 2 2 2" xfId="900"/>
    <cellStyle name="常规 3 3 2 2 2 2" xfId="901"/>
    <cellStyle name="常规 3 3 2 3" xfId="902"/>
    <cellStyle name="常规 3 3 3" xfId="903"/>
    <cellStyle name="常规 3 3 3 2" xfId="904"/>
    <cellStyle name="常规 3 3 4" xfId="905"/>
    <cellStyle name="常规 3 3 4 2" xfId="906"/>
    <cellStyle name="常规 3 4" xfId="907"/>
    <cellStyle name="常规 3 4 2" xfId="908"/>
    <cellStyle name="常规 3 4 2 2" xfId="909"/>
    <cellStyle name="常规 3 5" xfId="910"/>
    <cellStyle name="常规 3 5 2" xfId="911"/>
    <cellStyle name="常规 3 6" xfId="912"/>
    <cellStyle name="常规 3 6 2" xfId="913"/>
    <cellStyle name="常规 3 7" xfId="914"/>
    <cellStyle name="常规 3 8" xfId="915"/>
    <cellStyle name="常规 3_Book1" xfId="916"/>
    <cellStyle name="常规 4" xfId="917"/>
    <cellStyle name="输出 4 3" xfId="918"/>
    <cellStyle name="常规 4 2" xfId="919"/>
    <cellStyle name="常规 4 2 2" xfId="920"/>
    <cellStyle name="常规 4 4" xfId="921"/>
    <cellStyle name="常规 4 2 2 2" xfId="922"/>
    <cellStyle name="常规 6 4" xfId="923"/>
    <cellStyle name="常规 4 2 2 2 2" xfId="924"/>
    <cellStyle name="常规 6 4 2" xfId="925"/>
    <cellStyle name="常规 4 2 3" xfId="926"/>
    <cellStyle name="常规 4 5" xfId="927"/>
    <cellStyle name="常规 4 2 3 2" xfId="928"/>
    <cellStyle name="常规 7 4" xfId="929"/>
    <cellStyle name="常规 4 2 4" xfId="930"/>
    <cellStyle name="常规 4 6" xfId="931"/>
    <cellStyle name="常规 4 2 4 2" xfId="932"/>
    <cellStyle name="常规 4 6 2" xfId="933"/>
    <cellStyle name="常规 439" xfId="934"/>
    <cellStyle name="常规 444" xfId="935"/>
    <cellStyle name="常规 8 4" xfId="936"/>
    <cellStyle name="常规 4 2 5" xfId="937"/>
    <cellStyle name="常规 4 7" xfId="938"/>
    <cellStyle name="常规 4 3" xfId="939"/>
    <cellStyle name="常规 4 3 2" xfId="940"/>
    <cellStyle name="常规 5 4" xfId="941"/>
    <cellStyle name="常规 4 3 2 2" xfId="942"/>
    <cellStyle name="常规 5 4 2" xfId="943"/>
    <cellStyle name="常规 4 3 2 2 2" xfId="944"/>
    <cellStyle name="常规 4 3 2 3" xfId="945"/>
    <cellStyle name="常规 4 3 3" xfId="946"/>
    <cellStyle name="常规 5 5" xfId="947"/>
    <cellStyle name="常规 4 3 3 2" xfId="948"/>
    <cellStyle name="常规 4 3 4" xfId="949"/>
    <cellStyle name="常规 4 3 4 2" xfId="950"/>
    <cellStyle name="常规 4 3 5" xfId="951"/>
    <cellStyle name="常规 428" xfId="952"/>
    <cellStyle name="常规 433" xfId="953"/>
    <cellStyle name="链接单元格 3" xfId="954"/>
    <cellStyle name="常规 429" xfId="955"/>
    <cellStyle name="常规 434" xfId="956"/>
    <cellStyle name="链接单元格 4" xfId="957"/>
    <cellStyle name="常规 430" xfId="958"/>
    <cellStyle name="常规 431" xfId="959"/>
    <cellStyle name="常规 432" xfId="960"/>
    <cellStyle name="链接单元格 2" xfId="961"/>
    <cellStyle name="常规 435" xfId="962"/>
    <cellStyle name="常规 440" xfId="963"/>
    <cellStyle name="链接单元格 5" xfId="964"/>
    <cellStyle name="常规 436" xfId="965"/>
    <cellStyle name="常规 441" xfId="966"/>
    <cellStyle name="链接单元格 6" xfId="967"/>
    <cellStyle name="常规 442" xfId="968"/>
    <cellStyle name="常规 8 2" xfId="969"/>
    <cellStyle name="链接单元格 7" xfId="970"/>
    <cellStyle name="常规 443" xfId="971"/>
    <cellStyle name="常规 8 3" xfId="972"/>
    <cellStyle name="常规 448" xfId="973"/>
    <cellStyle name="常规 449" xfId="974"/>
    <cellStyle name="常规 450" xfId="975"/>
    <cellStyle name="常规 451" xfId="976"/>
    <cellStyle name="常规 452" xfId="977"/>
    <cellStyle name="常规 5 2" xfId="978"/>
    <cellStyle name="常规 5 2 2" xfId="979"/>
    <cellStyle name="常规 5 2 2 2" xfId="980"/>
    <cellStyle name="常规 5 2 3" xfId="981"/>
    <cellStyle name="常规 5 2 3 2" xfId="982"/>
    <cellStyle name="常规 5 2 4" xfId="983"/>
    <cellStyle name="常规 5 3" xfId="984"/>
    <cellStyle name="常规 5 3 2" xfId="985"/>
    <cellStyle name="常规 6" xfId="986"/>
    <cellStyle name="常规 6 2" xfId="987"/>
    <cellStyle name="常规 6 2 2" xfId="988"/>
    <cellStyle name="常规 6 3" xfId="989"/>
    <cellStyle name="常规 6 3 2" xfId="990"/>
    <cellStyle name="常规 6 3 2 2" xfId="991"/>
    <cellStyle name="常规 6 3 3" xfId="992"/>
    <cellStyle name="常规 7" xfId="993"/>
    <cellStyle name="常规 7 2" xfId="994"/>
    <cellStyle name="常规 7 2 2" xfId="995"/>
    <cellStyle name="常规 7 3" xfId="996"/>
    <cellStyle name="常规 7 3 2" xfId="997"/>
    <cellStyle name="常规 8" xfId="998"/>
    <cellStyle name="常规 9" xfId="999"/>
    <cellStyle name="常规 9 2 2" xfId="1000"/>
    <cellStyle name="注释 7" xfId="1001"/>
    <cellStyle name="常规 9 2 2 2" xfId="1002"/>
    <cellStyle name="常规 9 2 3" xfId="1003"/>
    <cellStyle name="注释 8" xfId="1004"/>
    <cellStyle name="常规 9 3" xfId="1005"/>
    <cellStyle name="常规 9 3 2" xfId="1006"/>
    <cellStyle name="常规 9 4" xfId="1007"/>
    <cellStyle name="常规 9 5" xfId="1008"/>
    <cellStyle name="常规 94" xfId="1009"/>
    <cellStyle name="常规 95" xfId="1010"/>
    <cellStyle name="常规_2007年云南省向人大报送政府收支预算表格式编制过程表" xfId="1011"/>
    <cellStyle name="常规_2007年云南省向人大报送政府收支预算表格式编制过程表 2" xfId="1012"/>
    <cellStyle name="常规_2007年云南省向人大报送政府收支预算表格式编制过程表 2 2" xfId="1013"/>
    <cellStyle name="计算 2 3" xfId="1014"/>
    <cellStyle name="常规_2007年云南省向人大报送政府收支预算表格式编制过程表 2 2 2" xfId="1015"/>
    <cellStyle name="数量 4" xfId="1016"/>
    <cellStyle name="常规_exceltmp1" xfId="1017"/>
    <cellStyle name="超级链接 2 2" xfId="1018"/>
    <cellStyle name="超级链接 3" xfId="1019"/>
    <cellStyle name="超链接 2" xfId="1020"/>
    <cellStyle name="超链接 2 2" xfId="1021"/>
    <cellStyle name="超链接 2 2 2" xfId="1022"/>
    <cellStyle name="超链接 3" xfId="1023"/>
    <cellStyle name="超链接 3 2" xfId="1024"/>
    <cellStyle name="超链接 4" xfId="1025"/>
    <cellStyle name="超链接 4 2" xfId="1026"/>
    <cellStyle name="分级显示行_1_Book1" xfId="1027"/>
    <cellStyle name="好 2" xfId="1028"/>
    <cellStyle name="好 2 2" xfId="1029"/>
    <cellStyle name="好 2 2 2" xfId="1030"/>
    <cellStyle name="好 3" xfId="1031"/>
    <cellStyle name="好 3 2" xfId="1032"/>
    <cellStyle name="好 4" xfId="1033"/>
    <cellStyle name="好 5 3" xfId="1034"/>
    <cellStyle name="好 8" xfId="1035"/>
    <cellStyle name="好_0502通海县" xfId="1036"/>
    <cellStyle name="好_0502通海县 2" xfId="1037"/>
    <cellStyle name="好_0502通海县 2 2" xfId="1038"/>
    <cellStyle name="好_0502通海县 3" xfId="1039"/>
    <cellStyle name="好_0605石屏" xfId="1040"/>
    <cellStyle name="好_0605石屏 2" xfId="1041"/>
    <cellStyle name="好_0605石屏 2 2" xfId="1042"/>
    <cellStyle name="好_0605石屏 3" xfId="1043"/>
    <cellStyle name="好_0605石屏县" xfId="1044"/>
    <cellStyle name="好_0605石屏县 2" xfId="1045"/>
    <cellStyle name="好_0605石屏县 3" xfId="1046"/>
    <cellStyle name="好_1110洱源" xfId="1047"/>
    <cellStyle name="好_1110洱源 2" xfId="1048"/>
    <cellStyle name="解释性文本 4 3" xfId="1049"/>
    <cellStyle name="好_1110洱源 2 2" xfId="1050"/>
    <cellStyle name="好_1110洱源 3" xfId="1051"/>
    <cellStyle name="解释性文本 4 4" xfId="1052"/>
    <cellStyle name="好_11大理" xfId="1053"/>
    <cellStyle name="好_11大理 2" xfId="1054"/>
    <cellStyle name="好_11大理 2 2" xfId="1055"/>
    <cellStyle name="好_11大理 3" xfId="1056"/>
    <cellStyle name="好_2007年地州资金往来对账表" xfId="1057"/>
    <cellStyle name="好_2007年地州资金往来对账表 2" xfId="1058"/>
    <cellStyle name="好_2007年地州资金往来对账表 2 2" xfId="1059"/>
    <cellStyle name="好_2007年地州资金往来对账表 3" xfId="1060"/>
    <cellStyle name="好_2008年地州对账表(国库资金） 2 2" xfId="1061"/>
    <cellStyle name="商品名称 2 3" xfId="1062"/>
    <cellStyle name="好_2008年地州对账表(国库资金） 3" xfId="1063"/>
    <cellStyle name="好_Book1" xfId="1064"/>
    <cellStyle name="好_Book1 2" xfId="1065"/>
    <cellStyle name="好_M01-1" xfId="1066"/>
    <cellStyle name="好_M01-1 2" xfId="1067"/>
    <cellStyle name="好_M01-1 2 2" xfId="1068"/>
    <cellStyle name="后继超级链接" xfId="1069"/>
    <cellStyle name="后继超级链接 2" xfId="1070"/>
    <cellStyle name="后继超级链接 2 2" xfId="1071"/>
    <cellStyle name="后继超级链接 3" xfId="1072"/>
    <cellStyle name="汇总 2 2 2" xfId="1073"/>
    <cellStyle name="汇总 2 2 2 2" xfId="1074"/>
    <cellStyle name="汇总 8" xfId="1075"/>
    <cellStyle name="汇总 2 2 3" xfId="1076"/>
    <cellStyle name="警告文本 2 2 2" xfId="1077"/>
    <cellStyle name="汇总 2 3" xfId="1078"/>
    <cellStyle name="汇总 2 3 2" xfId="1079"/>
    <cellStyle name="汇总 2 4" xfId="1080"/>
    <cellStyle name="汇总 2 4 2" xfId="1081"/>
    <cellStyle name="汇总 2 5" xfId="1082"/>
    <cellStyle name="汇总 3 2" xfId="1083"/>
    <cellStyle name="汇总 3 2 2" xfId="1084"/>
    <cellStyle name="汇总 3 2 2 2" xfId="1085"/>
    <cellStyle name="汇总 3 2 3" xfId="1086"/>
    <cellStyle name="警告文本 3 2 2" xfId="1087"/>
    <cellStyle name="汇总 3 3" xfId="1088"/>
    <cellStyle name="汇总 3 3 2" xfId="1089"/>
    <cellStyle name="汇总 3 4" xfId="1090"/>
    <cellStyle name="汇总 3 4 2" xfId="1091"/>
    <cellStyle name="汇总 3 5" xfId="1092"/>
    <cellStyle name="汇总 4 2" xfId="1093"/>
    <cellStyle name="汇总 4 2 2" xfId="1094"/>
    <cellStyle name="汇总 4 2 2 2" xfId="1095"/>
    <cellStyle name="汇总 4 2 3" xfId="1096"/>
    <cellStyle name="警告文本 4 2 2" xfId="1097"/>
    <cellStyle name="汇总 4 3" xfId="1098"/>
    <cellStyle name="汇总 4 3 2" xfId="1099"/>
    <cellStyle name="汇总 4 4" xfId="1100"/>
    <cellStyle name="汇总 4 4 2" xfId="1101"/>
    <cellStyle name="汇总 4 5" xfId="1102"/>
    <cellStyle name="汇总 5 2" xfId="1103"/>
    <cellStyle name="汇总 5 2 2" xfId="1104"/>
    <cellStyle name="汇总 5 3" xfId="1105"/>
    <cellStyle name="汇总 5 3 2" xfId="1106"/>
    <cellStyle name="汇总 5 4" xfId="1107"/>
    <cellStyle name="千分位_97-917" xfId="1108"/>
    <cellStyle name="汇总 7" xfId="1109"/>
    <cellStyle name="汇总 7 2" xfId="1110"/>
    <cellStyle name="汇总 8 2" xfId="1111"/>
    <cellStyle name="计算 2" xfId="1112"/>
    <cellStyle name="计算 2 2" xfId="1113"/>
    <cellStyle name="计算 2 2 2" xfId="1114"/>
    <cellStyle name="计算 2 4" xfId="1115"/>
    <cellStyle name="计算 3" xfId="1116"/>
    <cellStyle name="计算 3 2" xfId="1117"/>
    <cellStyle name="计算 3 2 2" xfId="1118"/>
    <cellStyle name="计算 3 3" xfId="1119"/>
    <cellStyle name="计算 3 4" xfId="1120"/>
    <cellStyle name="计算 4" xfId="1121"/>
    <cellStyle name="计算 4 2" xfId="1122"/>
    <cellStyle name="计算 4 2 2" xfId="1123"/>
    <cellStyle name="计算 4 3" xfId="1124"/>
    <cellStyle name="计算 4 4" xfId="1125"/>
    <cellStyle name="计算 5" xfId="1126"/>
    <cellStyle name="计算 5 2" xfId="1127"/>
    <cellStyle name="计算 5 3" xfId="1128"/>
    <cellStyle name="计算 6" xfId="1129"/>
    <cellStyle name="计算 7" xfId="1130"/>
    <cellStyle name="计算 8" xfId="1131"/>
    <cellStyle name="检查单元格 2" xfId="1132"/>
    <cellStyle name="检查单元格 2 2" xfId="1133"/>
    <cellStyle name="检查单元格 2 3" xfId="1134"/>
    <cellStyle name="检查单元格 2 4" xfId="1135"/>
    <cellStyle name="检查单元格 3" xfId="1136"/>
    <cellStyle name="检查单元格 3 2" xfId="1137"/>
    <cellStyle name="检查单元格 3 2 2" xfId="1138"/>
    <cellStyle name="检查单元格 3 3" xfId="1139"/>
    <cellStyle name="检查单元格 3 4" xfId="1140"/>
    <cellStyle name="检查单元格 4" xfId="1141"/>
    <cellStyle name="检查单元格 4 2" xfId="1142"/>
    <cellStyle name="检查单元格 4 2 2" xfId="1143"/>
    <cellStyle name="检查单元格 4 3" xfId="1144"/>
    <cellStyle name="检查单元格 4 4" xfId="1145"/>
    <cellStyle name="检查单元格 5" xfId="1146"/>
    <cellStyle name="检查单元格 5 2" xfId="1147"/>
    <cellStyle name="检查单元格 5 3" xfId="1148"/>
    <cellStyle name="检查单元格 8" xfId="1149"/>
    <cellStyle name="解释性文本 2" xfId="1150"/>
    <cellStyle name="解释性文本 2 2" xfId="1151"/>
    <cellStyle name="解释性文本 2 2 2" xfId="1152"/>
    <cellStyle name="解释性文本 2 3" xfId="1153"/>
    <cellStyle name="解释性文本 2 4" xfId="1154"/>
    <cellStyle name="解释性文本 3" xfId="1155"/>
    <cellStyle name="解释性文本 3 2" xfId="1156"/>
    <cellStyle name="解释性文本 3 2 2" xfId="1157"/>
    <cellStyle name="解释性文本 3 3" xfId="1158"/>
    <cellStyle name="解释性文本 3 4" xfId="1159"/>
    <cellStyle name="解释性文本 4" xfId="1160"/>
    <cellStyle name="解释性文本 4 2" xfId="1161"/>
    <cellStyle name="解释性文本 4 2 2" xfId="1162"/>
    <cellStyle name="借出原因" xfId="1163"/>
    <cellStyle name="借出原因 2" xfId="1164"/>
    <cellStyle name="借出原因 2 2" xfId="1165"/>
    <cellStyle name="借出原因 2 2 2" xfId="1166"/>
    <cellStyle name="借出原因 2 3" xfId="1167"/>
    <cellStyle name="借出原因 3" xfId="1168"/>
    <cellStyle name="借出原因 3 2" xfId="1169"/>
    <cellStyle name="借出原因 4" xfId="1170"/>
    <cellStyle name="警告文本 2" xfId="1171"/>
    <cellStyle name="警告文本 2 2" xfId="1172"/>
    <cellStyle name="警告文本 2 3" xfId="1173"/>
    <cellStyle name="警告文本 2 4" xfId="1174"/>
    <cellStyle name="警告文本 3" xfId="1175"/>
    <cellStyle name="警告文本 3 2" xfId="1176"/>
    <cellStyle name="警告文本 3 3" xfId="1177"/>
    <cellStyle name="警告文本 3 4" xfId="1178"/>
    <cellStyle name="警告文本 4" xfId="1179"/>
    <cellStyle name="警告文本 4 2" xfId="1180"/>
    <cellStyle name="警告文本 4 3" xfId="1181"/>
    <cellStyle name="警告文本 4 4" xfId="1182"/>
    <cellStyle name="警告文本 5" xfId="1183"/>
    <cellStyle name="警告文本 5 2" xfId="1184"/>
    <cellStyle name="警告文本 5 3" xfId="1185"/>
    <cellStyle name="警告文本 6" xfId="1186"/>
    <cellStyle name="警告文本 7" xfId="1187"/>
    <cellStyle name="链接单元格 2 2" xfId="1188"/>
    <cellStyle name="链接单元格 2 2 2" xfId="1189"/>
    <cellStyle name="链接单元格 2 3" xfId="1190"/>
    <cellStyle name="链接单元格 2 4" xfId="1191"/>
    <cellStyle name="链接单元格 3 2" xfId="1192"/>
    <cellStyle name="链接单元格 3 3" xfId="1193"/>
    <cellStyle name="链接单元格 3 4" xfId="1194"/>
    <cellStyle name="链接单元格 4 2" xfId="1195"/>
    <cellStyle name="链接单元格 4 2 2" xfId="1196"/>
    <cellStyle name="链接单元格 4 3" xfId="1197"/>
    <cellStyle name="链接单元格 4 4" xfId="1198"/>
    <cellStyle name="链接单元格 5 2" xfId="1199"/>
    <cellStyle name="链接单元格 5 3" xfId="1200"/>
    <cellStyle name="普通_97-917" xfId="1201"/>
    <cellStyle name="千分位[0]_laroux" xfId="1202"/>
    <cellStyle name="输入 8" xfId="1203"/>
    <cellStyle name="千位[0]_ 方正PC" xfId="1204"/>
    <cellStyle name="千位_ 方正PC" xfId="1205"/>
    <cellStyle name="千位分隔 11" xfId="1206"/>
    <cellStyle name="千位分隔 11 2" xfId="1207"/>
    <cellStyle name="千位分隔 2" xfId="1208"/>
    <cellStyle name="千位分隔 2 2 2" xfId="1209"/>
    <cellStyle name="千位分隔 2 3" xfId="1210"/>
    <cellStyle name="千位分隔 4 6" xfId="1211"/>
    <cellStyle name="千位分隔 4 6 2" xfId="1212"/>
    <cellStyle name="千位分隔 7 2" xfId="1213"/>
    <cellStyle name="千位分隔 8 2" xfId="1214"/>
    <cellStyle name="千位分隔 9" xfId="1215"/>
    <cellStyle name="强调 1" xfId="1216"/>
    <cellStyle name="强调 1 2" xfId="1217"/>
    <cellStyle name="强调 2" xfId="1218"/>
    <cellStyle name="强调 3" xfId="1219"/>
    <cellStyle name="强调 3 2" xfId="1220"/>
    <cellStyle name="强调文字颜色 1 2 2" xfId="1221"/>
    <cellStyle name="强调文字颜色 1 2 2 2" xfId="1222"/>
    <cellStyle name="强调文字颜色 1 2 3" xfId="1223"/>
    <cellStyle name="强调文字颜色 1 3" xfId="1224"/>
    <cellStyle name="强调文字颜色 1 3 2" xfId="1225"/>
    <cellStyle name="强调文字颜色 2 2" xfId="1226"/>
    <cellStyle name="强调文字颜色 2 2 3" xfId="1227"/>
    <cellStyle name="强调文字颜色 2 3" xfId="1228"/>
    <cellStyle name="强调文字颜色 3 2" xfId="1229"/>
    <cellStyle name="强调文字颜色 3 2 2" xfId="1230"/>
    <cellStyle name="强调文字颜色 3 2 2 2" xfId="1231"/>
    <cellStyle name="强调文字颜色 3 2 3" xfId="1232"/>
    <cellStyle name="强调文字颜色 4 2" xfId="1233"/>
    <cellStyle name="强调文字颜色 4 2 2" xfId="1234"/>
    <cellStyle name="强调文字颜色 4 2 2 2" xfId="1235"/>
    <cellStyle name="强调文字颜色 4 2 3" xfId="1236"/>
    <cellStyle name="强调文字颜色 4 3" xfId="1237"/>
    <cellStyle name="强调文字颜色 4 3 2" xfId="1238"/>
    <cellStyle name="强调文字颜色 5 2" xfId="1239"/>
    <cellStyle name="强调文字颜色 5 3" xfId="1240"/>
    <cellStyle name="强调文字颜色 5 3 2" xfId="1241"/>
    <cellStyle name="强调文字颜色 6 2" xfId="1242"/>
    <cellStyle name="强调文字颜色 6 2 2" xfId="1243"/>
    <cellStyle name="强调文字颜色 6 2 2 2" xfId="1244"/>
    <cellStyle name="强调文字颜色 6 2 3" xfId="1245"/>
    <cellStyle name="强调文字颜色 6 3" xfId="1246"/>
    <cellStyle name="强调文字颜色 6 3 2" xfId="1247"/>
    <cellStyle name="日期 2" xfId="1248"/>
    <cellStyle name="日期 2 2" xfId="1249"/>
    <cellStyle name="日期 2 2 2" xfId="1250"/>
    <cellStyle name="日期 2 3" xfId="1251"/>
    <cellStyle name="日期 3" xfId="1252"/>
    <cellStyle name="日期 3 2" xfId="1253"/>
    <cellStyle name="日期 4" xfId="1254"/>
    <cellStyle name="商品名称" xfId="1255"/>
    <cellStyle name="商品名称 2" xfId="1256"/>
    <cellStyle name="商品名称 2 2" xfId="1257"/>
    <cellStyle name="商品名称 2 2 2" xfId="1258"/>
    <cellStyle name="商品名称 3" xfId="1259"/>
    <cellStyle name="商品名称 3 2" xfId="1260"/>
    <cellStyle name="适中 2" xfId="1261"/>
    <cellStyle name="适中 2 3" xfId="1262"/>
    <cellStyle name="适中 2 4" xfId="1263"/>
    <cellStyle name="适中 3 2" xfId="1264"/>
    <cellStyle name="适中 3 2 2" xfId="1265"/>
    <cellStyle name="适中 3 3" xfId="1266"/>
    <cellStyle name="适中 3 4" xfId="1267"/>
    <cellStyle name="适中 4" xfId="1268"/>
    <cellStyle name="适中 4 2" xfId="1269"/>
    <cellStyle name="适中 4 2 2" xfId="1270"/>
    <cellStyle name="适中 4 3" xfId="1271"/>
    <cellStyle name="适中 4 4" xfId="1272"/>
    <cellStyle name="适中 5" xfId="1273"/>
    <cellStyle name="适中 5 2" xfId="1274"/>
    <cellStyle name="适中 5 3" xfId="1275"/>
    <cellStyle name="适中 6" xfId="1276"/>
    <cellStyle name="适中 7" xfId="1277"/>
    <cellStyle name="适中 8" xfId="1278"/>
    <cellStyle name="输出 2" xfId="1279"/>
    <cellStyle name="输出 2 2" xfId="1280"/>
    <cellStyle name="输出 2 3" xfId="1281"/>
    <cellStyle name="输出 2 4" xfId="1282"/>
    <cellStyle name="输出 3" xfId="1283"/>
    <cellStyle name="输出 3 2" xfId="1284"/>
    <cellStyle name="输出 3 3" xfId="1285"/>
    <cellStyle name="输出 4" xfId="1286"/>
    <cellStyle name="输出 5" xfId="1287"/>
    <cellStyle name="输出 5 2" xfId="1288"/>
    <cellStyle name="输出 5 3" xfId="1289"/>
    <cellStyle name="输出 6" xfId="1290"/>
    <cellStyle name="输出 7" xfId="1291"/>
    <cellStyle name="输出 8" xfId="1292"/>
    <cellStyle name="输入 2 2 2" xfId="1293"/>
    <cellStyle name="输入 2 3" xfId="1294"/>
    <cellStyle name="输入 4" xfId="1295"/>
    <cellStyle name="输入 4 2" xfId="1296"/>
    <cellStyle name="输入 4 2 2" xfId="1297"/>
    <cellStyle name="输入 4 3" xfId="1298"/>
    <cellStyle name="输入 4 4" xfId="1299"/>
    <cellStyle name="输入 5" xfId="1300"/>
    <cellStyle name="输入 5 2" xfId="1301"/>
    <cellStyle name="输入 5 3" xfId="1302"/>
    <cellStyle name="输入 6" xfId="1303"/>
    <cellStyle name="输入 7" xfId="1304"/>
    <cellStyle name="数量" xfId="1305"/>
    <cellStyle name="数量 2" xfId="1306"/>
    <cellStyle name="数量 2 2" xfId="1307"/>
    <cellStyle name="数量 2 3" xfId="1308"/>
    <cellStyle name="数量 3 2" xfId="1309"/>
    <cellStyle name="未定义" xfId="1310"/>
    <cellStyle name="样式 1" xfId="1311"/>
    <cellStyle name="寘嬫愗傝 [0.00]_Region Orders (2)" xfId="1312"/>
    <cellStyle name="寘嬫愗傝_Region Orders (2)" xfId="1313"/>
    <cellStyle name="注释 2 2" xfId="1314"/>
    <cellStyle name="注释 2 2 2" xfId="1315"/>
    <cellStyle name="注释 2 3" xfId="1316"/>
    <cellStyle name="注释 2 4" xfId="1317"/>
    <cellStyle name="注释 3" xfId="1318"/>
    <cellStyle name="注释 3 2" xfId="1319"/>
    <cellStyle name="注释 3 2 2" xfId="1320"/>
    <cellStyle name="注释 3 3" xfId="1321"/>
    <cellStyle name="注释 3 4" xfId="1322"/>
    <cellStyle name="注释 4" xfId="1323"/>
    <cellStyle name="注释 5" xfId="1324"/>
    <cellStyle name="注释 5 2" xfId="1325"/>
    <cellStyle name="注释 5 3" xfId="1326"/>
    <cellStyle name="注释 6" xfId="1327"/>
  </cellStyles>
  <dxfs count="6">
    <dxf>
      <font>
        <color indexed="9"/>
      </font>
    </dxf>
    <dxf>
      <font>
        <b val="1"/>
        <i val="0"/>
      </font>
    </dxf>
    <dxf>
      <font>
        <color indexed="10"/>
      </font>
    </dxf>
    <dxf>
      <font>
        <b val="0"/>
        <color indexed="9"/>
      </font>
    </dxf>
    <dxf>
      <font>
        <b val="0"/>
        <i val="0"/>
        <color indexed="9"/>
      </font>
    </dxf>
    <dxf>
      <font>
        <b val="0"/>
        <i val="0"/>
        <color indexed="10"/>
      </font>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8" Type="http://schemas.openxmlformats.org/officeDocument/2006/relationships/sharedStrings" Target="sharedStrings.xml"/><Relationship Id="rId37" Type="http://schemas.openxmlformats.org/officeDocument/2006/relationships/styles" Target="styles.xml"/><Relationship Id="rId36" Type="http://schemas.openxmlformats.org/officeDocument/2006/relationships/theme" Target="theme/theme1.xml"/><Relationship Id="rId35" Type="http://schemas.openxmlformats.org/officeDocument/2006/relationships/externalLink" Target="externalLinks/externalLink2.xml"/><Relationship Id="rId34" Type="http://schemas.openxmlformats.org/officeDocument/2006/relationships/externalLink" Target="externalLinks/externalLink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2"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4"/>
  <sheetViews>
    <sheetView showZeros="0" view="pageBreakPreview" zoomScale="80" zoomScaleNormal="90" workbookViewId="0">
      <pane ySplit="4" topLeftCell="A29" activePane="bottomLeft" state="frozen"/>
      <selection/>
      <selection pane="bottomLeft" activeCell="F38" sqref="F38"/>
    </sheetView>
  </sheetViews>
  <sheetFormatPr defaultColWidth="9" defaultRowHeight="14.25" outlineLevelCol="4"/>
  <cols>
    <col min="1" max="1" width="50.775" style="342" customWidth="1"/>
    <col min="2" max="3" width="21.6666666666667" style="342" customWidth="1"/>
    <col min="4" max="4" width="21.6666666666667" style="498" customWidth="1"/>
    <col min="5" max="16384" width="9" style="499"/>
  </cols>
  <sheetData>
    <row r="1" s="494" customFormat="1" ht="33.05" customHeight="1" spans="1:4">
      <c r="A1" s="500" t="s">
        <v>0</v>
      </c>
      <c r="B1" s="387"/>
      <c r="C1" s="387"/>
      <c r="D1" s="388"/>
    </row>
    <row r="2" ht="45.25" customHeight="1" spans="1:5">
      <c r="A2" s="344" t="s">
        <v>1</v>
      </c>
      <c r="B2" s="344"/>
      <c r="C2" s="344"/>
      <c r="D2" s="344"/>
      <c r="E2" s="494"/>
    </row>
    <row r="3" ht="18.95" customHeight="1" spans="1:5">
      <c r="A3" s="345"/>
      <c r="B3" s="501"/>
      <c r="C3" s="387"/>
      <c r="D3" s="346" t="s">
        <v>2</v>
      </c>
      <c r="E3" s="494"/>
    </row>
    <row r="4" s="495" customFormat="1" ht="45.25" customHeight="1" spans="1:5">
      <c r="A4" s="357" t="s">
        <v>3</v>
      </c>
      <c r="B4" s="389" t="s">
        <v>4</v>
      </c>
      <c r="C4" s="389" t="s">
        <v>5</v>
      </c>
      <c r="D4" s="357" t="s">
        <v>6</v>
      </c>
      <c r="E4" s="502"/>
    </row>
    <row r="5" ht="36" customHeight="1" spans="1:5">
      <c r="A5" s="475" t="s">
        <v>7</v>
      </c>
      <c r="B5" s="469">
        <f>SUM(B6:B21)</f>
        <v>1091471</v>
      </c>
      <c r="C5" s="469">
        <f>SUM(C6:C21)</f>
        <v>1146000</v>
      </c>
      <c r="D5" s="372">
        <f t="shared" ref="D5:D44" si="0">IF(B5&lt;&gt;0,C5/B5-1,"")</f>
        <v>0.0499591835238866</v>
      </c>
      <c r="E5" s="503"/>
    </row>
    <row r="6" ht="36" customHeight="1" spans="1:5">
      <c r="A6" s="476" t="s">
        <v>8</v>
      </c>
      <c r="B6" s="381">
        <v>530927</v>
      </c>
      <c r="C6" s="381">
        <v>563523</v>
      </c>
      <c r="D6" s="372">
        <f t="shared" si="0"/>
        <v>0.0613945043292203</v>
      </c>
      <c r="E6" s="503"/>
    </row>
    <row r="7" ht="36" customHeight="1" spans="1:5">
      <c r="A7" s="476" t="s">
        <v>9</v>
      </c>
      <c r="B7" s="381">
        <v>52070</v>
      </c>
      <c r="C7" s="381">
        <v>55131</v>
      </c>
      <c r="D7" s="372">
        <f t="shared" si="0"/>
        <v>0.0587862492798157</v>
      </c>
      <c r="E7" s="503"/>
    </row>
    <row r="8" ht="36" customHeight="1" spans="1:5">
      <c r="A8" s="476" t="s">
        <v>10</v>
      </c>
      <c r="B8" s="381"/>
      <c r="C8" s="381"/>
      <c r="D8" s="372" t="str">
        <f t="shared" si="0"/>
        <v/>
      </c>
      <c r="E8" s="503"/>
    </row>
    <row r="9" ht="36" customHeight="1" spans="1:5">
      <c r="A9" s="476" t="s">
        <v>11</v>
      </c>
      <c r="B9" s="381">
        <v>12563</v>
      </c>
      <c r="C9" s="381">
        <v>12853</v>
      </c>
      <c r="D9" s="372">
        <f t="shared" si="0"/>
        <v>0.0230836583618563</v>
      </c>
      <c r="E9" s="503"/>
    </row>
    <row r="10" ht="36" customHeight="1" spans="1:5">
      <c r="A10" s="476" t="s">
        <v>12</v>
      </c>
      <c r="B10" s="381">
        <v>55894</v>
      </c>
      <c r="C10" s="381">
        <v>57984</v>
      </c>
      <c r="D10" s="372">
        <f t="shared" si="0"/>
        <v>0.0373922066769241</v>
      </c>
      <c r="E10" s="503"/>
    </row>
    <row r="11" ht="36" customHeight="1" spans="1:5">
      <c r="A11" s="476" t="s">
        <v>13</v>
      </c>
      <c r="B11" s="381">
        <v>124818</v>
      </c>
      <c r="C11" s="381">
        <v>135126</v>
      </c>
      <c r="D11" s="372">
        <f t="shared" si="0"/>
        <v>0.0825842426573091</v>
      </c>
      <c r="E11" s="503"/>
    </row>
    <row r="12" ht="36" customHeight="1" spans="1:5">
      <c r="A12" s="476" t="s">
        <v>14</v>
      </c>
      <c r="B12" s="381">
        <v>28725</v>
      </c>
      <c r="C12" s="381">
        <v>30580</v>
      </c>
      <c r="D12" s="372">
        <f t="shared" si="0"/>
        <v>0.0645778938207138</v>
      </c>
      <c r="E12" s="503"/>
    </row>
    <row r="13" ht="36" customHeight="1" spans="1:5">
      <c r="A13" s="476" t="s">
        <v>15</v>
      </c>
      <c r="B13" s="381">
        <v>10689</v>
      </c>
      <c r="C13" s="381">
        <v>10981</v>
      </c>
      <c r="D13" s="372">
        <f t="shared" si="0"/>
        <v>0.0273178033492376</v>
      </c>
      <c r="E13" s="503"/>
    </row>
    <row r="14" ht="36" customHeight="1" spans="1:5">
      <c r="A14" s="476" t="s">
        <v>16</v>
      </c>
      <c r="B14" s="381">
        <v>31297</v>
      </c>
      <c r="C14" s="381">
        <v>32844</v>
      </c>
      <c r="D14" s="372">
        <f t="shared" si="0"/>
        <v>0.0494296577946769</v>
      </c>
      <c r="E14" s="503"/>
    </row>
    <row r="15" ht="36" customHeight="1" spans="1:5">
      <c r="A15" s="476" t="s">
        <v>17</v>
      </c>
      <c r="B15" s="381">
        <v>21680</v>
      </c>
      <c r="C15" s="381">
        <v>22655</v>
      </c>
      <c r="D15" s="372">
        <f t="shared" si="0"/>
        <v>0.0449723247232472</v>
      </c>
      <c r="E15" s="503"/>
    </row>
    <row r="16" ht="36" customHeight="1" spans="1:5">
      <c r="A16" s="476" t="s">
        <v>18</v>
      </c>
      <c r="B16" s="381">
        <v>22102</v>
      </c>
      <c r="C16" s="381">
        <v>23492</v>
      </c>
      <c r="D16" s="372">
        <f t="shared" si="0"/>
        <v>0.0628902361777215</v>
      </c>
      <c r="E16" s="503"/>
    </row>
    <row r="17" ht="36" customHeight="1" spans="1:5">
      <c r="A17" s="476" t="s">
        <v>19</v>
      </c>
      <c r="B17" s="381">
        <v>30150</v>
      </c>
      <c r="C17" s="381">
        <v>27049</v>
      </c>
      <c r="D17" s="372">
        <f t="shared" si="0"/>
        <v>-0.102852404643449</v>
      </c>
      <c r="E17" s="503"/>
    </row>
    <row r="18" ht="36" customHeight="1" spans="1:5">
      <c r="A18" s="476" t="s">
        <v>20</v>
      </c>
      <c r="B18" s="381">
        <v>48926</v>
      </c>
      <c r="C18" s="381">
        <v>51315</v>
      </c>
      <c r="D18" s="372">
        <f t="shared" si="0"/>
        <v>0.0488288435596616</v>
      </c>
      <c r="E18" s="503"/>
    </row>
    <row r="19" ht="36" customHeight="1" spans="1:5">
      <c r="A19" s="476" t="s">
        <v>21</v>
      </c>
      <c r="B19" s="381">
        <v>108457</v>
      </c>
      <c r="C19" s="381">
        <v>108457</v>
      </c>
      <c r="D19" s="372">
        <f t="shared" si="0"/>
        <v>0</v>
      </c>
      <c r="E19" s="503"/>
    </row>
    <row r="20" ht="36" customHeight="1" spans="1:5">
      <c r="A20" s="476" t="s">
        <v>22</v>
      </c>
      <c r="B20" s="381">
        <v>12802</v>
      </c>
      <c r="C20" s="381">
        <v>13672</v>
      </c>
      <c r="D20" s="372">
        <f t="shared" si="0"/>
        <v>0.0679581315419466</v>
      </c>
      <c r="E20" s="503"/>
    </row>
    <row r="21" ht="36" customHeight="1" spans="1:5">
      <c r="A21" s="477" t="s">
        <v>23</v>
      </c>
      <c r="B21" s="381">
        <v>371</v>
      </c>
      <c r="C21" s="381">
        <v>338</v>
      </c>
      <c r="D21" s="372">
        <f t="shared" si="0"/>
        <v>-0.0889487870619946</v>
      </c>
      <c r="E21" s="503"/>
    </row>
    <row r="22" ht="36" customHeight="1" spans="1:5">
      <c r="A22" s="478" t="s">
        <v>24</v>
      </c>
      <c r="B22" s="469">
        <f>SUM(B23:B30)</f>
        <v>399255</v>
      </c>
      <c r="C22" s="469">
        <f>SUM(C23:C30)</f>
        <v>404000</v>
      </c>
      <c r="D22" s="372">
        <f t="shared" si="0"/>
        <v>0.0118846351329351</v>
      </c>
      <c r="E22" s="503"/>
    </row>
    <row r="23" ht="36" customHeight="1" spans="1:5">
      <c r="A23" s="477" t="s">
        <v>25</v>
      </c>
      <c r="B23" s="381">
        <v>112450</v>
      </c>
      <c r="C23" s="381">
        <v>109239</v>
      </c>
      <c r="D23" s="372">
        <f t="shared" si="0"/>
        <v>-0.0285549132947976</v>
      </c>
      <c r="E23" s="503"/>
    </row>
    <row r="24" ht="36" customHeight="1" spans="1:5">
      <c r="A24" s="476" t="s">
        <v>26</v>
      </c>
      <c r="B24" s="381">
        <v>102017</v>
      </c>
      <c r="C24" s="381">
        <v>105000</v>
      </c>
      <c r="D24" s="372">
        <f t="shared" si="0"/>
        <v>0.0292402246684376</v>
      </c>
      <c r="E24" s="503"/>
    </row>
    <row r="25" ht="36" customHeight="1" spans="1:5">
      <c r="A25" s="476" t="s">
        <v>27</v>
      </c>
      <c r="B25" s="381">
        <v>57747</v>
      </c>
      <c r="C25" s="381">
        <v>63700</v>
      </c>
      <c r="D25" s="372">
        <f t="shared" si="0"/>
        <v>0.103087606282577</v>
      </c>
      <c r="E25" s="503"/>
    </row>
    <row r="26" ht="36" customHeight="1" spans="1:5">
      <c r="A26" s="476" t="s">
        <v>28</v>
      </c>
      <c r="B26" s="381">
        <v>15692</v>
      </c>
      <c r="C26" s="381">
        <v>21000</v>
      </c>
      <c r="D26" s="372">
        <f t="shared" si="0"/>
        <v>0.338261534539893</v>
      </c>
      <c r="E26" s="503"/>
    </row>
    <row r="27" ht="36" customHeight="1" spans="1:5">
      <c r="A27" s="476" t="s">
        <v>29</v>
      </c>
      <c r="B27" s="381">
        <v>82148</v>
      </c>
      <c r="C27" s="381">
        <v>75000</v>
      </c>
      <c r="D27" s="372">
        <f t="shared" si="0"/>
        <v>-0.0870136826216098</v>
      </c>
      <c r="E27" s="503"/>
    </row>
    <row r="28" ht="36" customHeight="1" spans="1:5">
      <c r="A28" s="476" t="s">
        <v>30</v>
      </c>
      <c r="B28" s="381">
        <v>2324</v>
      </c>
      <c r="C28" s="381">
        <v>2000</v>
      </c>
      <c r="D28" s="372">
        <f t="shared" si="0"/>
        <v>-0.139414802065404</v>
      </c>
      <c r="E28" s="503"/>
    </row>
    <row r="29" ht="36" customHeight="1" spans="1:5">
      <c r="A29" s="476" t="s">
        <v>31</v>
      </c>
      <c r="B29" s="381">
        <v>22596</v>
      </c>
      <c r="C29" s="381">
        <v>23061</v>
      </c>
      <c r="D29" s="372">
        <f t="shared" si="0"/>
        <v>0.0205788635156665</v>
      </c>
      <c r="E29" s="503"/>
    </row>
    <row r="30" ht="36" customHeight="1" spans="1:5">
      <c r="A30" s="476" t="s">
        <v>32</v>
      </c>
      <c r="B30" s="381">
        <v>4281</v>
      </c>
      <c r="C30" s="381">
        <v>5000</v>
      </c>
      <c r="D30" s="372">
        <f t="shared" si="0"/>
        <v>0.16795141322121</v>
      </c>
      <c r="E30" s="503"/>
    </row>
    <row r="31" s="496" customFormat="1" ht="36" customHeight="1" spans="1:5">
      <c r="A31" s="476"/>
      <c r="B31" s="381"/>
      <c r="C31" s="381"/>
      <c r="D31" s="372" t="str">
        <f t="shared" si="0"/>
        <v/>
      </c>
      <c r="E31" s="503"/>
    </row>
    <row r="32" ht="36" customHeight="1" spans="1:5">
      <c r="A32" s="479" t="s">
        <v>33</v>
      </c>
      <c r="B32" s="469">
        <f>SUM(B5,B22)</f>
        <v>1490726</v>
      </c>
      <c r="C32" s="469">
        <f>SUM(C5,C22)</f>
        <v>1550000</v>
      </c>
      <c r="D32" s="372">
        <f t="shared" si="0"/>
        <v>0.0397618341667081</v>
      </c>
      <c r="E32" s="503"/>
    </row>
    <row r="33" ht="36" customHeight="1" spans="1:5">
      <c r="A33" s="358" t="s">
        <v>34</v>
      </c>
      <c r="B33" s="381">
        <f>SUM(B34:B42)</f>
        <v>4327554</v>
      </c>
      <c r="C33" s="381">
        <f>SUM(C34:C42)</f>
        <v>4499000</v>
      </c>
      <c r="D33" s="372">
        <f t="shared" si="0"/>
        <v>0.0396172988251562</v>
      </c>
      <c r="E33" s="503"/>
    </row>
    <row r="34" ht="36" customHeight="1" spans="1:5">
      <c r="A34" s="360" t="s">
        <v>35</v>
      </c>
      <c r="B34" s="381">
        <v>52172</v>
      </c>
      <c r="C34" s="381">
        <v>74976</v>
      </c>
      <c r="D34" s="372"/>
      <c r="E34" s="503"/>
    </row>
    <row r="35" ht="36" customHeight="1" spans="1:5">
      <c r="A35" s="360" t="s">
        <v>36</v>
      </c>
      <c r="B35" s="381">
        <v>2264476</v>
      </c>
      <c r="C35" s="381">
        <v>2200398</v>
      </c>
      <c r="D35" s="372"/>
      <c r="E35" s="503"/>
    </row>
    <row r="36" ht="36" customHeight="1" spans="1:5">
      <c r="A36" s="360" t="s">
        <v>37</v>
      </c>
      <c r="B36" s="381">
        <v>909965</v>
      </c>
      <c r="C36" s="381">
        <v>1051000</v>
      </c>
      <c r="D36" s="372"/>
      <c r="E36" s="503"/>
    </row>
    <row r="37" ht="36" customHeight="1" spans="1:5">
      <c r="A37" s="360" t="s">
        <v>38</v>
      </c>
      <c r="B37" s="381"/>
      <c r="C37" s="460"/>
      <c r="D37" s="372"/>
      <c r="E37" s="503"/>
    </row>
    <row r="38" s="497" customFormat="1" ht="36" customHeight="1" spans="1:5">
      <c r="A38" s="360" t="s">
        <v>39</v>
      </c>
      <c r="B38" s="381">
        <v>15527</v>
      </c>
      <c r="C38" s="381">
        <v>13860</v>
      </c>
      <c r="D38" s="372"/>
      <c r="E38" s="503"/>
    </row>
    <row r="39" s="497" customFormat="1" ht="36" customHeight="1" spans="1:5">
      <c r="A39" s="360" t="s">
        <v>40</v>
      </c>
      <c r="B39" s="381">
        <v>549214</v>
      </c>
      <c r="C39" s="381">
        <v>400766</v>
      </c>
      <c r="D39" s="372"/>
      <c r="E39" s="503"/>
    </row>
    <row r="40" ht="36" customHeight="1" spans="1:5">
      <c r="A40" s="360" t="s">
        <v>41</v>
      </c>
      <c r="B40" s="381">
        <v>513100</v>
      </c>
      <c r="C40" s="381">
        <v>758000</v>
      </c>
      <c r="D40" s="372"/>
      <c r="E40" s="503"/>
    </row>
    <row r="41" ht="36" customHeight="1" spans="1:4">
      <c r="A41" s="360" t="s">
        <v>42</v>
      </c>
      <c r="B41" s="381"/>
      <c r="C41" s="381"/>
      <c r="D41" s="372"/>
    </row>
    <row r="42" ht="36" customHeight="1" spans="1:4">
      <c r="A42" s="360" t="s">
        <v>43</v>
      </c>
      <c r="B42" s="381">
        <v>23100</v>
      </c>
      <c r="C42" s="381"/>
      <c r="D42" s="372"/>
    </row>
    <row r="43" ht="36" customHeight="1" spans="1:4">
      <c r="A43" s="360"/>
      <c r="B43" s="381"/>
      <c r="C43" s="381"/>
      <c r="D43" s="372" t="str">
        <f t="shared" si="0"/>
        <v/>
      </c>
    </row>
    <row r="44" ht="36" customHeight="1" spans="1:4">
      <c r="A44" s="479" t="s">
        <v>44</v>
      </c>
      <c r="B44" s="469">
        <f>SUM(B32,B33)</f>
        <v>5818280</v>
      </c>
      <c r="C44" s="469">
        <f>SUM(C32,C33)</f>
        <v>6049000</v>
      </c>
      <c r="D44" s="372">
        <f t="shared" si="0"/>
        <v>0.0396543308331672</v>
      </c>
    </row>
  </sheetData>
  <mergeCells count="1">
    <mergeCell ref="A2:D2"/>
  </mergeCells>
  <conditionalFormatting sqref="D3:E3">
    <cfRule type="cellIs" dxfId="0" priority="61" stopIfTrue="1" operator="lessThanOrEqual">
      <formula>-1</formula>
    </cfRule>
  </conditionalFormatting>
  <conditionalFormatting sqref="B29">
    <cfRule type="expression" dxfId="1" priority="7" stopIfTrue="1">
      <formula>"len($A:$A)=3"</formula>
    </cfRule>
  </conditionalFormatting>
  <conditionalFormatting sqref="A36">
    <cfRule type="expression" dxfId="1" priority="14" stopIfTrue="1">
      <formula>"len($A:$A)=3"</formula>
    </cfRule>
  </conditionalFormatting>
  <conditionalFormatting sqref="B38">
    <cfRule type="expression" dxfId="1" priority="10" stopIfTrue="1">
      <formula>"len($A:$A)=3"</formula>
    </cfRule>
  </conditionalFormatting>
  <conditionalFormatting sqref="A39">
    <cfRule type="expression" dxfId="1" priority="12" stopIfTrue="1">
      <formula>"len($A:$A)=3"</formula>
    </cfRule>
  </conditionalFormatting>
  <conditionalFormatting sqref="C39">
    <cfRule type="expression" dxfId="1" priority="20" stopIfTrue="1">
      <formula>"len($A:$A)=3"</formula>
    </cfRule>
    <cfRule type="expression" dxfId="1" priority="21" stopIfTrue="1">
      <formula>"len($A:$A)=3"</formula>
    </cfRule>
  </conditionalFormatting>
  <conditionalFormatting sqref="A40">
    <cfRule type="expression" dxfId="1" priority="8" stopIfTrue="1">
      <formula>"len($A:$A)=3"</formula>
    </cfRule>
    <cfRule type="expression" dxfId="1" priority="11" stopIfTrue="1">
      <formula>"len($A:$A)=3"</formula>
    </cfRule>
  </conditionalFormatting>
  <conditionalFormatting sqref="B40">
    <cfRule type="expression" dxfId="1" priority="9" stopIfTrue="1">
      <formula>"len($A:$A)=3"</formula>
    </cfRule>
  </conditionalFormatting>
  <conditionalFormatting sqref="A33:A34">
    <cfRule type="expression" dxfId="1" priority="15" stopIfTrue="1">
      <formula>"len($A:$A)=3"</formula>
    </cfRule>
  </conditionalFormatting>
  <conditionalFormatting sqref="A33:A40">
    <cfRule type="expression" dxfId="1" priority="16" stopIfTrue="1">
      <formula>"len($A:$A)=3"</formula>
    </cfRule>
  </conditionalFormatting>
  <conditionalFormatting sqref="A37:A40">
    <cfRule type="expression" dxfId="1" priority="13" stopIfTrue="1">
      <formula>"len($A:$A)=3"</formula>
    </cfRule>
  </conditionalFormatting>
  <conditionalFormatting sqref="A41:A43">
    <cfRule type="expression" dxfId="1" priority="1" stopIfTrue="1">
      <formula>"len($A:$A)=3"</formula>
    </cfRule>
    <cfRule type="expression" dxfId="1" priority="3" stopIfTrue="1">
      <formula>"len($A:$A)=3"</formula>
    </cfRule>
    <cfRule type="expression" dxfId="1" priority="5" stopIfTrue="1">
      <formula>"len($A:$A)=3"</formula>
    </cfRule>
    <cfRule type="expression" dxfId="1" priority="4" stopIfTrue="1">
      <formula>"len($A:$A)=3"</formula>
    </cfRule>
  </conditionalFormatting>
  <conditionalFormatting sqref="B36:B40">
    <cfRule type="expression" dxfId="1" priority="19" stopIfTrue="1">
      <formula>"len($A:$A)=3"</formula>
    </cfRule>
  </conditionalFormatting>
  <conditionalFormatting sqref="B36:B37">
    <cfRule type="expression" dxfId="1" priority="18" stopIfTrue="1">
      <formula>"len($A:$A)=3"</formula>
    </cfRule>
  </conditionalFormatting>
  <conditionalFormatting sqref="B41:B43">
    <cfRule type="expression" dxfId="1" priority="6" stopIfTrue="1">
      <formula>"len($A:$A)=3"</formula>
    </cfRule>
    <cfRule type="expression" dxfId="1" priority="2" stopIfTrue="1">
      <formula>"len($A:$A)=3"</formula>
    </cfRule>
  </conditionalFormatting>
  <conditionalFormatting sqref="E5:E40">
    <cfRule type="cellIs" dxfId="2" priority="25" stopIfTrue="1" operator="lessThan">
      <formula>0</formula>
    </cfRule>
    <cfRule type="cellIs" dxfId="2" priority="26" stopIfTrue="1" operator="lessThan">
      <formula>0</formula>
    </cfRule>
  </conditionalFormatting>
  <conditionalFormatting sqref="A5:B7 B8:B20 C5:C6">
    <cfRule type="expression" dxfId="1" priority="24" stopIfTrue="1">
      <formula>"len($A:$A)=3"</formula>
    </cfRule>
  </conditionalFormatting>
  <conditionalFormatting sqref="A5:B28 A30:B31 A29 C5:C6 C22">
    <cfRule type="expression" dxfId="1" priority="22" stopIfTrue="1">
      <formula>"len($A:$A)=3"</formula>
    </cfRule>
  </conditionalFormatting>
  <conditionalFormatting sqref="A8:B9">
    <cfRule type="expression" dxfId="1" priority="23" stopIfTrue="1">
      <formula>"len($A:$A)=3"</formula>
    </cfRule>
  </conditionalFormatting>
  <conditionalFormatting sqref="B33:B34 B39 C33">
    <cfRule type="expression" dxfId="1" priority="17"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44"/>
  <sheetViews>
    <sheetView showZeros="0" view="pageBreakPreview" zoomScale="80" zoomScaleNormal="115" workbookViewId="0">
      <pane ySplit="3" topLeftCell="A4" activePane="bottomLeft" state="frozen"/>
      <selection/>
      <selection pane="bottomLeft" activeCell="A1" sqref="$A1:$XFD1048576"/>
    </sheetView>
  </sheetViews>
  <sheetFormatPr defaultColWidth="9" defaultRowHeight="14.25" outlineLevelCol="3"/>
  <cols>
    <col min="1" max="1" width="50.775" style="387" customWidth="1"/>
    <col min="2" max="3" width="21.6666666666667" style="387" customWidth="1"/>
    <col min="4" max="4" width="21.6666666666667" style="388" customWidth="1"/>
    <col min="5" max="16384" width="9" style="387"/>
  </cols>
  <sheetData>
    <row r="1" ht="45.25" customHeight="1" spans="1:4">
      <c r="A1" s="344" t="s">
        <v>1257</v>
      </c>
      <c r="B1" s="344"/>
      <c r="C1" s="344"/>
      <c r="D1" s="344"/>
    </row>
    <row r="2" s="385" customFormat="1" ht="20.05" customHeight="1" spans="1:4">
      <c r="A2" s="345"/>
      <c r="B2" s="345"/>
      <c r="C2" s="345"/>
      <c r="D2" s="346" t="s">
        <v>2</v>
      </c>
    </row>
    <row r="3" s="386" customFormat="1" ht="45.25" customHeight="1" spans="1:4">
      <c r="A3" s="347" t="s">
        <v>3</v>
      </c>
      <c r="B3" s="389" t="s">
        <v>4</v>
      </c>
      <c r="C3" s="389" t="s">
        <v>5</v>
      </c>
      <c r="D3" s="389" t="s">
        <v>6</v>
      </c>
    </row>
    <row r="4" ht="36" customHeight="1" spans="1:4">
      <c r="A4" s="390" t="s">
        <v>1258</v>
      </c>
      <c r="B4" s="349">
        <f>SUM(B5,B11,B17)</f>
        <v>925</v>
      </c>
      <c r="C4" s="349">
        <f>SUM(C5,C11,C17)</f>
        <v>267</v>
      </c>
      <c r="D4" s="372">
        <f t="shared" ref="D4:D67" si="0">IF(B4&lt;&gt;0,C4/B4-1,"")</f>
        <v>-0.711351351351351</v>
      </c>
    </row>
    <row r="5" ht="36" customHeight="1" spans="1:4">
      <c r="A5" s="391" t="s">
        <v>1259</v>
      </c>
      <c r="B5" s="352">
        <f>SUM(B6:B10)</f>
        <v>395</v>
      </c>
      <c r="C5" s="352">
        <f>SUM(C6:C10)</f>
        <v>37</v>
      </c>
      <c r="D5" s="372">
        <f t="shared" si="0"/>
        <v>-0.906329113924051</v>
      </c>
    </row>
    <row r="6" ht="36" customHeight="1" spans="1:4">
      <c r="A6" s="392" t="s">
        <v>1260</v>
      </c>
      <c r="B6" s="352">
        <v>137</v>
      </c>
      <c r="C6" s="352">
        <v>22</v>
      </c>
      <c r="D6" s="372">
        <f t="shared" si="0"/>
        <v>-0.839416058394161</v>
      </c>
    </row>
    <row r="7" ht="36" customHeight="1" spans="1:4">
      <c r="A7" s="392" t="s">
        <v>1261</v>
      </c>
      <c r="B7" s="352">
        <v>166</v>
      </c>
      <c r="C7" s="352">
        <v>0</v>
      </c>
      <c r="D7" s="372">
        <f t="shared" si="0"/>
        <v>-1</v>
      </c>
    </row>
    <row r="8" ht="36" customHeight="1" spans="1:4">
      <c r="A8" s="392" t="s">
        <v>1262</v>
      </c>
      <c r="B8" s="352">
        <v>0</v>
      </c>
      <c r="C8" s="352">
        <v>0</v>
      </c>
      <c r="D8" s="372" t="str">
        <f t="shared" si="0"/>
        <v/>
      </c>
    </row>
    <row r="9" s="341" customFormat="1" ht="36" customHeight="1" spans="1:4">
      <c r="A9" s="393" t="s">
        <v>1263</v>
      </c>
      <c r="B9" s="394">
        <v>0</v>
      </c>
      <c r="C9" s="394">
        <v>0</v>
      </c>
      <c r="D9" s="372" t="str">
        <f t="shared" si="0"/>
        <v/>
      </c>
    </row>
    <row r="10" ht="36" customHeight="1" spans="1:4">
      <c r="A10" s="392" t="s">
        <v>1264</v>
      </c>
      <c r="B10" s="352">
        <v>92</v>
      </c>
      <c r="C10" s="352">
        <v>15</v>
      </c>
      <c r="D10" s="372">
        <f t="shared" si="0"/>
        <v>-0.83695652173913</v>
      </c>
    </row>
    <row r="11" ht="36" customHeight="1" spans="1:4">
      <c r="A11" s="391" t="s">
        <v>1265</v>
      </c>
      <c r="B11" s="352">
        <f>SUM(B12:B16)</f>
        <v>530</v>
      </c>
      <c r="C11" s="352">
        <f>SUM(C12:C16)</f>
        <v>230</v>
      </c>
      <c r="D11" s="372">
        <f t="shared" si="0"/>
        <v>-0.566037735849057</v>
      </c>
    </row>
    <row r="12" s="341" customFormat="1" ht="36" customHeight="1" spans="1:4">
      <c r="A12" s="391" t="s">
        <v>1266</v>
      </c>
      <c r="B12" s="352">
        <v>0</v>
      </c>
      <c r="C12" s="352">
        <v>0</v>
      </c>
      <c r="D12" s="372" t="str">
        <f t="shared" si="0"/>
        <v/>
      </c>
    </row>
    <row r="13" ht="36" customHeight="1" spans="1:4">
      <c r="A13" s="392" t="s">
        <v>1267</v>
      </c>
      <c r="B13" s="352">
        <v>0</v>
      </c>
      <c r="C13" s="352">
        <v>0</v>
      </c>
      <c r="D13" s="372" t="str">
        <f t="shared" si="0"/>
        <v/>
      </c>
    </row>
    <row r="14" s="341" customFormat="1" ht="36" customHeight="1" spans="1:4">
      <c r="A14" s="392" t="s">
        <v>1268</v>
      </c>
      <c r="B14" s="352">
        <v>0</v>
      </c>
      <c r="C14" s="352">
        <v>0</v>
      </c>
      <c r="D14" s="372" t="str">
        <f t="shared" si="0"/>
        <v/>
      </c>
    </row>
    <row r="15" ht="36" customHeight="1" spans="1:4">
      <c r="A15" s="393" t="s">
        <v>1269</v>
      </c>
      <c r="B15" s="394">
        <v>530</v>
      </c>
      <c r="C15" s="394">
        <v>160</v>
      </c>
      <c r="D15" s="372">
        <f t="shared" si="0"/>
        <v>-0.69811320754717</v>
      </c>
    </row>
    <row r="16" ht="36" customHeight="1" spans="1:4">
      <c r="A16" s="393" t="s">
        <v>1270</v>
      </c>
      <c r="B16" s="394">
        <v>0</v>
      </c>
      <c r="C16" s="394">
        <v>70</v>
      </c>
      <c r="D16" s="372" t="str">
        <f t="shared" si="0"/>
        <v/>
      </c>
    </row>
    <row r="17" s="341" customFormat="1" ht="36" customHeight="1" spans="1:4">
      <c r="A17" s="392" t="s">
        <v>1271</v>
      </c>
      <c r="B17" s="352">
        <f>SUM(B18:B19)</f>
        <v>0</v>
      </c>
      <c r="C17" s="352">
        <f>SUM(C18:C19)</f>
        <v>0</v>
      </c>
      <c r="D17" s="372" t="str">
        <f t="shared" si="0"/>
        <v/>
      </c>
    </row>
    <row r="18" s="341" customFormat="1" ht="36" customHeight="1" spans="1:4">
      <c r="A18" s="391" t="s">
        <v>1272</v>
      </c>
      <c r="B18" s="352">
        <v>0</v>
      </c>
      <c r="C18" s="352">
        <v>0</v>
      </c>
      <c r="D18" s="372" t="str">
        <f t="shared" si="0"/>
        <v/>
      </c>
    </row>
    <row r="19" s="341" customFormat="1" ht="36" customHeight="1" spans="1:4">
      <c r="A19" s="392" t="s">
        <v>1273</v>
      </c>
      <c r="B19" s="352">
        <v>0</v>
      </c>
      <c r="C19" s="352">
        <v>0</v>
      </c>
      <c r="D19" s="372" t="str">
        <f t="shared" si="0"/>
        <v/>
      </c>
    </row>
    <row r="20" ht="36" customHeight="1" spans="1:4">
      <c r="A20" s="395" t="s">
        <v>1274</v>
      </c>
      <c r="B20" s="349">
        <f>SUM(B21,B25,B29)</f>
        <v>9967</v>
      </c>
      <c r="C20" s="349">
        <f>SUM(C21,C25,C29)</f>
        <v>8124</v>
      </c>
      <c r="D20" s="372">
        <f t="shared" si="0"/>
        <v>-0.184910203672118</v>
      </c>
    </row>
    <row r="21" ht="36" customHeight="1" spans="1:4">
      <c r="A21" s="392" t="s">
        <v>1275</v>
      </c>
      <c r="B21" s="352">
        <f>SUM(B22:B24)</f>
        <v>9311</v>
      </c>
      <c r="C21" s="352">
        <f>SUM(C22:C24)</f>
        <v>6021</v>
      </c>
      <c r="D21" s="372">
        <f t="shared" si="0"/>
        <v>-0.353345505316293</v>
      </c>
    </row>
    <row r="22" ht="36" customHeight="1" spans="1:4">
      <c r="A22" s="391" t="s">
        <v>1276</v>
      </c>
      <c r="B22" s="352">
        <v>6501</v>
      </c>
      <c r="C22" s="352">
        <v>3574</v>
      </c>
      <c r="D22" s="372">
        <f t="shared" si="0"/>
        <v>-0.450238424857714</v>
      </c>
    </row>
    <row r="23" ht="36" customHeight="1" spans="1:4">
      <c r="A23" s="391" t="s">
        <v>1277</v>
      </c>
      <c r="B23" s="352">
        <v>2810</v>
      </c>
      <c r="C23" s="352">
        <v>2447</v>
      </c>
      <c r="D23" s="372">
        <f t="shared" si="0"/>
        <v>-0.129181494661922</v>
      </c>
    </row>
    <row r="24" ht="36" customHeight="1" spans="1:4">
      <c r="A24" s="391" t="s">
        <v>1278</v>
      </c>
      <c r="B24" s="352">
        <v>0</v>
      </c>
      <c r="C24" s="352">
        <v>0</v>
      </c>
      <c r="D24" s="372" t="str">
        <f t="shared" si="0"/>
        <v/>
      </c>
    </row>
    <row r="25" ht="36" customHeight="1" spans="1:4">
      <c r="A25" s="392" t="s">
        <v>1279</v>
      </c>
      <c r="B25" s="352">
        <f>SUM(B26:B28)</f>
        <v>656</v>
      </c>
      <c r="C25" s="352">
        <f>SUM(C26:C28)</f>
        <v>2103</v>
      </c>
      <c r="D25" s="372">
        <f t="shared" si="0"/>
        <v>2.20579268292683</v>
      </c>
    </row>
    <row r="26" s="341" customFormat="1" ht="36" customHeight="1" spans="1:4">
      <c r="A26" s="392" t="s">
        <v>1276</v>
      </c>
      <c r="B26" s="352">
        <v>0</v>
      </c>
      <c r="C26" s="352">
        <v>0</v>
      </c>
      <c r="D26" s="372" t="str">
        <f t="shared" si="0"/>
        <v/>
      </c>
    </row>
    <row r="27" ht="36" customHeight="1" spans="1:4">
      <c r="A27" s="392" t="s">
        <v>1277</v>
      </c>
      <c r="B27" s="352">
        <v>656</v>
      </c>
      <c r="C27" s="352">
        <v>1998</v>
      </c>
      <c r="D27" s="372">
        <f t="shared" si="0"/>
        <v>2.04573170731707</v>
      </c>
    </row>
    <row r="28" ht="36" customHeight="1" spans="1:4">
      <c r="A28" s="392" t="s">
        <v>1280</v>
      </c>
      <c r="B28" s="352">
        <v>0</v>
      </c>
      <c r="C28" s="352">
        <v>105</v>
      </c>
      <c r="D28" s="372" t="str">
        <f t="shared" si="0"/>
        <v/>
      </c>
    </row>
    <row r="29" s="340" customFormat="1" ht="36" customHeight="1" spans="1:4">
      <c r="A29" s="391" t="s">
        <v>1281</v>
      </c>
      <c r="B29" s="352">
        <f>SUM(B30:B31)</f>
        <v>0</v>
      </c>
      <c r="C29" s="352">
        <f>SUM(C30:C31)</f>
        <v>0</v>
      </c>
      <c r="D29" s="372" t="str">
        <f t="shared" si="0"/>
        <v/>
      </c>
    </row>
    <row r="30" s="341" customFormat="1" ht="36" customHeight="1" spans="1:4">
      <c r="A30" s="391" t="s">
        <v>1277</v>
      </c>
      <c r="B30" s="352">
        <v>0</v>
      </c>
      <c r="C30" s="352">
        <v>0</v>
      </c>
      <c r="D30" s="372" t="str">
        <f t="shared" si="0"/>
        <v/>
      </c>
    </row>
    <row r="31" s="341" customFormat="1" ht="36" customHeight="1" spans="1:4">
      <c r="A31" s="392" t="s">
        <v>1282</v>
      </c>
      <c r="B31" s="352">
        <v>0</v>
      </c>
      <c r="C31" s="352">
        <v>0</v>
      </c>
      <c r="D31" s="372" t="str">
        <f t="shared" si="0"/>
        <v/>
      </c>
    </row>
    <row r="32" ht="36" customHeight="1" spans="1:4">
      <c r="A32" s="395" t="s">
        <v>1283</v>
      </c>
      <c r="B32" s="349">
        <f>SUM(B33:B34)</f>
        <v>0</v>
      </c>
      <c r="C32" s="349">
        <f>SUM(C33:C34)</f>
        <v>0</v>
      </c>
      <c r="D32" s="372" t="str">
        <f t="shared" si="0"/>
        <v/>
      </c>
    </row>
    <row r="33" ht="36" customHeight="1" spans="1:4">
      <c r="A33" s="392" t="s">
        <v>1284</v>
      </c>
      <c r="B33" s="352">
        <v>0</v>
      </c>
      <c r="C33" s="352">
        <v>0</v>
      </c>
      <c r="D33" s="372" t="str">
        <f t="shared" si="0"/>
        <v/>
      </c>
    </row>
    <row r="34" s="341" customFormat="1" ht="36" customHeight="1" spans="1:4">
      <c r="A34" s="392" t="s">
        <v>1285</v>
      </c>
      <c r="B34" s="352">
        <f>SUM(B35:B38)</f>
        <v>0</v>
      </c>
      <c r="C34" s="352">
        <f>SUM(C35:C38)</f>
        <v>0</v>
      </c>
      <c r="D34" s="372" t="str">
        <f t="shared" si="0"/>
        <v/>
      </c>
    </row>
    <row r="35" s="341" customFormat="1" ht="36" customHeight="1" spans="1:4">
      <c r="A35" s="392" t="s">
        <v>1286</v>
      </c>
      <c r="B35" s="352">
        <v>0</v>
      </c>
      <c r="C35" s="352">
        <v>0</v>
      </c>
      <c r="D35" s="372" t="str">
        <f t="shared" si="0"/>
        <v/>
      </c>
    </row>
    <row r="36" s="341" customFormat="1" ht="36" customHeight="1" spans="1:4">
      <c r="A36" s="392" t="s">
        <v>1287</v>
      </c>
      <c r="B36" s="352">
        <v>0</v>
      </c>
      <c r="C36" s="352">
        <v>0</v>
      </c>
      <c r="D36" s="372" t="str">
        <f t="shared" si="0"/>
        <v/>
      </c>
    </row>
    <row r="37" s="340" customFormat="1" ht="36" customHeight="1" spans="1:4">
      <c r="A37" s="392" t="s">
        <v>1288</v>
      </c>
      <c r="B37" s="352">
        <v>0</v>
      </c>
      <c r="C37" s="352">
        <v>0</v>
      </c>
      <c r="D37" s="372" t="str">
        <f t="shared" si="0"/>
        <v/>
      </c>
    </row>
    <row r="38" s="341" customFormat="1" ht="36" customHeight="1" spans="1:4">
      <c r="A38" s="392" t="s">
        <v>1289</v>
      </c>
      <c r="B38" s="352">
        <v>0</v>
      </c>
      <c r="C38" s="352">
        <v>0</v>
      </c>
      <c r="D38" s="372" t="str">
        <f t="shared" si="0"/>
        <v/>
      </c>
    </row>
    <row r="39" ht="36" customHeight="1" spans="1:4">
      <c r="A39" s="395" t="s">
        <v>1290</v>
      </c>
      <c r="B39" s="349">
        <f>SUM(B40,B53,B57,B58,B64,B68,B72,B76,B82,B85)</f>
        <v>421159</v>
      </c>
      <c r="C39" s="349">
        <f>SUM(C40,C53,C57,C58,C64,C68,C72,C76,C82,C85)</f>
        <v>575423</v>
      </c>
      <c r="D39" s="372">
        <f t="shared" si="0"/>
        <v>0.366284467386427</v>
      </c>
    </row>
    <row r="40" ht="36" customHeight="1" spans="1:4">
      <c r="A40" s="392" t="s">
        <v>1291</v>
      </c>
      <c r="B40" s="352">
        <f>SUM(B41:B52)</f>
        <v>145076</v>
      </c>
      <c r="C40" s="352">
        <f>SUM(C41:C52)</f>
        <v>421617</v>
      </c>
      <c r="D40" s="372">
        <f t="shared" si="0"/>
        <v>1.90618020899391</v>
      </c>
    </row>
    <row r="41" ht="36" customHeight="1" spans="1:4">
      <c r="A41" s="392" t="s">
        <v>1292</v>
      </c>
      <c r="B41" s="352">
        <v>87206</v>
      </c>
      <c r="C41" s="352">
        <v>307630</v>
      </c>
      <c r="D41" s="372">
        <f t="shared" si="0"/>
        <v>2.52762424603812</v>
      </c>
    </row>
    <row r="42" ht="36" customHeight="1" spans="1:4">
      <c r="A42" s="392" t="s">
        <v>1293</v>
      </c>
      <c r="B42" s="352">
        <v>14465</v>
      </c>
      <c r="C42" s="352">
        <v>66133</v>
      </c>
      <c r="D42" s="372">
        <f t="shared" si="0"/>
        <v>3.57193225025925</v>
      </c>
    </row>
    <row r="43" ht="36" customHeight="1" spans="1:4">
      <c r="A43" s="391" t="s">
        <v>1294</v>
      </c>
      <c r="B43" s="352">
        <v>17234</v>
      </c>
      <c r="C43" s="352">
        <v>2000</v>
      </c>
      <c r="D43" s="372">
        <f t="shared" si="0"/>
        <v>-0.883950330741557</v>
      </c>
    </row>
    <row r="44" ht="36" customHeight="1" spans="1:4">
      <c r="A44" s="392" t="s">
        <v>1295</v>
      </c>
      <c r="B44" s="352">
        <v>6063</v>
      </c>
      <c r="C44" s="352">
        <v>5500</v>
      </c>
      <c r="D44" s="372">
        <f t="shared" si="0"/>
        <v>-0.0928583209632196</v>
      </c>
    </row>
    <row r="45" ht="36" customHeight="1" spans="1:4">
      <c r="A45" s="392" t="s">
        <v>1296</v>
      </c>
      <c r="B45" s="352">
        <v>249</v>
      </c>
      <c r="C45" s="352">
        <v>2</v>
      </c>
      <c r="D45" s="372">
        <f t="shared" si="0"/>
        <v>-0.991967871485944</v>
      </c>
    </row>
    <row r="46" ht="36" customHeight="1" spans="1:4">
      <c r="A46" s="392" t="s">
        <v>1297</v>
      </c>
      <c r="B46" s="352">
        <v>5854</v>
      </c>
      <c r="C46" s="352">
        <v>5182</v>
      </c>
      <c r="D46" s="372">
        <f t="shared" si="0"/>
        <v>-0.114793303723949</v>
      </c>
    </row>
    <row r="47" ht="36" customHeight="1" spans="1:4">
      <c r="A47" s="392" t="s">
        <v>1298</v>
      </c>
      <c r="B47" s="352">
        <v>65</v>
      </c>
      <c r="C47" s="352">
        <v>165</v>
      </c>
      <c r="D47" s="372">
        <f t="shared" si="0"/>
        <v>1.53846153846154</v>
      </c>
    </row>
    <row r="48" ht="36" customHeight="1" spans="1:4">
      <c r="A48" s="392" t="s">
        <v>1299</v>
      </c>
      <c r="B48" s="352">
        <v>0</v>
      </c>
      <c r="C48" s="352">
        <v>0</v>
      </c>
      <c r="D48" s="372" t="str">
        <f t="shared" si="0"/>
        <v/>
      </c>
    </row>
    <row r="49" ht="36" customHeight="1" spans="1:4">
      <c r="A49" s="391" t="s">
        <v>1300</v>
      </c>
      <c r="B49" s="352">
        <v>0</v>
      </c>
      <c r="C49" s="352">
        <v>0</v>
      </c>
      <c r="D49" s="372" t="str">
        <f t="shared" si="0"/>
        <v/>
      </c>
    </row>
    <row r="50" ht="36" customHeight="1" spans="1:4">
      <c r="A50" s="392" t="s">
        <v>1301</v>
      </c>
      <c r="B50" s="352">
        <v>0</v>
      </c>
      <c r="C50" s="352">
        <v>400</v>
      </c>
      <c r="D50" s="372" t="str">
        <f t="shared" si="0"/>
        <v/>
      </c>
    </row>
    <row r="51" ht="36" customHeight="1" spans="1:4">
      <c r="A51" s="392" t="s">
        <v>955</v>
      </c>
      <c r="B51" s="352">
        <v>0</v>
      </c>
      <c r="C51" s="352">
        <v>0</v>
      </c>
      <c r="D51" s="372" t="str">
        <f t="shared" si="0"/>
        <v/>
      </c>
    </row>
    <row r="52" ht="36" customHeight="1" spans="1:4">
      <c r="A52" s="392" t="s">
        <v>1302</v>
      </c>
      <c r="B52" s="352">
        <v>13940</v>
      </c>
      <c r="C52" s="352">
        <v>34605</v>
      </c>
      <c r="D52" s="372">
        <f t="shared" si="0"/>
        <v>1.48242467718795</v>
      </c>
    </row>
    <row r="53" ht="36" customHeight="1" spans="1:4">
      <c r="A53" s="391" t="s">
        <v>1303</v>
      </c>
      <c r="B53" s="352">
        <f>SUM(B54:B56)</f>
        <v>32</v>
      </c>
      <c r="C53" s="352">
        <f>SUM(C54:C56)</f>
        <v>33223</v>
      </c>
      <c r="D53" s="372">
        <f t="shared" si="0"/>
        <v>1037.21875</v>
      </c>
    </row>
    <row r="54" ht="36" customHeight="1" spans="1:4">
      <c r="A54" s="391" t="s">
        <v>1292</v>
      </c>
      <c r="B54" s="352">
        <v>0</v>
      </c>
      <c r="C54" s="352">
        <v>33000</v>
      </c>
      <c r="D54" s="372" t="str">
        <f t="shared" si="0"/>
        <v/>
      </c>
    </row>
    <row r="55" ht="36" customHeight="1" spans="1:4">
      <c r="A55" s="392" t="s">
        <v>1293</v>
      </c>
      <c r="B55" s="352">
        <v>0</v>
      </c>
      <c r="C55" s="352">
        <v>0</v>
      </c>
      <c r="D55" s="372" t="str">
        <f t="shared" si="0"/>
        <v/>
      </c>
    </row>
    <row r="56" ht="36" customHeight="1" spans="1:4">
      <c r="A56" s="392" t="s">
        <v>1304</v>
      </c>
      <c r="B56" s="352">
        <v>32</v>
      </c>
      <c r="C56" s="352">
        <v>223</v>
      </c>
      <c r="D56" s="372">
        <f t="shared" si="0"/>
        <v>5.96875</v>
      </c>
    </row>
    <row r="57" ht="36" customHeight="1" spans="1:4">
      <c r="A57" s="392" t="s">
        <v>1305</v>
      </c>
      <c r="B57" s="352">
        <v>66</v>
      </c>
      <c r="C57" s="352">
        <v>465</v>
      </c>
      <c r="D57" s="372">
        <f t="shared" si="0"/>
        <v>6.04545454545455</v>
      </c>
    </row>
    <row r="58" ht="36" customHeight="1" spans="1:4">
      <c r="A58" s="392" t="s">
        <v>1306</v>
      </c>
      <c r="B58" s="352">
        <f>SUM(B59:B63)</f>
        <v>1574</v>
      </c>
      <c r="C58" s="352">
        <f>SUM(C59:C63)</f>
        <v>2550</v>
      </c>
      <c r="D58" s="372">
        <f t="shared" si="0"/>
        <v>0.62007623888183</v>
      </c>
    </row>
    <row r="59" ht="36" customHeight="1" spans="1:4">
      <c r="A59" s="392" t="s">
        <v>1307</v>
      </c>
      <c r="B59" s="352">
        <v>0</v>
      </c>
      <c r="C59" s="352">
        <v>0</v>
      </c>
      <c r="D59" s="372" t="str">
        <f t="shared" si="0"/>
        <v/>
      </c>
    </row>
    <row r="60" ht="36" customHeight="1" spans="1:4">
      <c r="A60" s="391" t="s">
        <v>1308</v>
      </c>
      <c r="B60" s="352">
        <v>0</v>
      </c>
      <c r="C60" s="352">
        <v>2000</v>
      </c>
      <c r="D60" s="372" t="str">
        <f t="shared" si="0"/>
        <v/>
      </c>
    </row>
    <row r="61" ht="36" customHeight="1" spans="1:4">
      <c r="A61" s="392" t="s">
        <v>1309</v>
      </c>
      <c r="B61" s="352">
        <v>0</v>
      </c>
      <c r="C61" s="352">
        <v>0</v>
      </c>
      <c r="D61" s="372" t="str">
        <f t="shared" si="0"/>
        <v/>
      </c>
    </row>
    <row r="62" ht="36" customHeight="1" spans="1:4">
      <c r="A62" s="392" t="s">
        <v>1310</v>
      </c>
      <c r="B62" s="352">
        <v>0</v>
      </c>
      <c r="C62" s="352">
        <v>0</v>
      </c>
      <c r="D62" s="372" t="str">
        <f t="shared" si="0"/>
        <v/>
      </c>
    </row>
    <row r="63" ht="36" customHeight="1" spans="1:4">
      <c r="A63" s="392" t="s">
        <v>1311</v>
      </c>
      <c r="B63" s="352">
        <v>1574</v>
      </c>
      <c r="C63" s="352">
        <v>550</v>
      </c>
      <c r="D63" s="372">
        <f t="shared" si="0"/>
        <v>-0.650571791613723</v>
      </c>
    </row>
    <row r="64" ht="36" customHeight="1" spans="1:4">
      <c r="A64" s="392" t="s">
        <v>1312</v>
      </c>
      <c r="B64" s="352">
        <f>SUM(B65:B67)</f>
        <v>4411</v>
      </c>
      <c r="C64" s="352">
        <f>SUM(C65:C67)</f>
        <v>4371</v>
      </c>
      <c r="D64" s="372">
        <f t="shared" si="0"/>
        <v>-0.00906823849467242</v>
      </c>
    </row>
    <row r="65" ht="36" customHeight="1" spans="1:4">
      <c r="A65" s="392" t="s">
        <v>1313</v>
      </c>
      <c r="B65" s="352">
        <v>0</v>
      </c>
      <c r="C65" s="352">
        <v>0</v>
      </c>
      <c r="D65" s="372" t="str">
        <f t="shared" si="0"/>
        <v/>
      </c>
    </row>
    <row r="66" ht="36" customHeight="1" spans="1:4">
      <c r="A66" s="391" t="s">
        <v>1314</v>
      </c>
      <c r="B66" s="352">
        <v>196</v>
      </c>
      <c r="C66" s="352">
        <v>207</v>
      </c>
      <c r="D66" s="372">
        <f t="shared" si="0"/>
        <v>0.0561224489795917</v>
      </c>
    </row>
    <row r="67" ht="36" customHeight="1" spans="1:4">
      <c r="A67" s="391" t="s">
        <v>1315</v>
      </c>
      <c r="B67" s="352">
        <v>4215</v>
      </c>
      <c r="C67" s="352">
        <v>4164</v>
      </c>
      <c r="D67" s="372">
        <f t="shared" si="0"/>
        <v>-0.0120996441281139</v>
      </c>
    </row>
    <row r="68" ht="36" customHeight="1" spans="1:4">
      <c r="A68" s="391" t="s">
        <v>1316</v>
      </c>
      <c r="B68" s="352">
        <f>SUM(B69:B71)</f>
        <v>80000</v>
      </c>
      <c r="C68" s="352">
        <f>SUM(C69:C71)</f>
        <v>0</v>
      </c>
      <c r="D68" s="372">
        <f t="shared" ref="D68:D131" si="1">IF(B68&lt;&gt;0,C68/B68-1,"")</f>
        <v>-1</v>
      </c>
    </row>
    <row r="69" ht="36" customHeight="1" spans="1:4">
      <c r="A69" s="392" t="s">
        <v>1292</v>
      </c>
      <c r="B69" s="352">
        <v>80000</v>
      </c>
      <c r="C69" s="352">
        <v>0</v>
      </c>
      <c r="D69" s="372">
        <f t="shared" si="1"/>
        <v>-1</v>
      </c>
    </row>
    <row r="70" ht="36" customHeight="1" spans="1:4">
      <c r="A70" s="392" t="s">
        <v>1293</v>
      </c>
      <c r="B70" s="352">
        <v>0</v>
      </c>
      <c r="C70" s="352">
        <v>0</v>
      </c>
      <c r="D70" s="372" t="str">
        <f t="shared" si="1"/>
        <v/>
      </c>
    </row>
    <row r="71" ht="36" customHeight="1" spans="1:4">
      <c r="A71" s="392" t="s">
        <v>1317</v>
      </c>
      <c r="B71" s="352">
        <v>0</v>
      </c>
      <c r="C71" s="352">
        <v>0</v>
      </c>
      <c r="D71" s="372" t="str">
        <f t="shared" si="1"/>
        <v/>
      </c>
    </row>
    <row r="72" ht="36" customHeight="1" spans="1:4">
      <c r="A72" s="392" t="s">
        <v>1318</v>
      </c>
      <c r="B72" s="352">
        <f>SUM(B73:B75)</f>
        <v>190000</v>
      </c>
      <c r="C72" s="352">
        <f>SUM(C73:C75)</f>
        <v>38879</v>
      </c>
      <c r="D72" s="372">
        <f t="shared" si="1"/>
        <v>-0.795373684210526</v>
      </c>
    </row>
    <row r="73" ht="36" customHeight="1" spans="1:4">
      <c r="A73" s="392" t="s">
        <v>1292</v>
      </c>
      <c r="B73" s="352">
        <v>190000</v>
      </c>
      <c r="C73" s="352">
        <v>38879</v>
      </c>
      <c r="D73" s="372">
        <f t="shared" si="1"/>
        <v>-0.795373684210526</v>
      </c>
    </row>
    <row r="74" ht="36" customHeight="1" spans="1:4">
      <c r="A74" s="391" t="s">
        <v>1293</v>
      </c>
      <c r="B74" s="352">
        <v>0</v>
      </c>
      <c r="C74" s="352">
        <v>0</v>
      </c>
      <c r="D74" s="372" t="str">
        <f t="shared" si="1"/>
        <v/>
      </c>
    </row>
    <row r="75" ht="36" customHeight="1" spans="1:4">
      <c r="A75" s="392" t="s">
        <v>1319</v>
      </c>
      <c r="B75" s="352">
        <v>0</v>
      </c>
      <c r="C75" s="352">
        <v>0</v>
      </c>
      <c r="D75" s="372" t="str">
        <f t="shared" si="1"/>
        <v/>
      </c>
    </row>
    <row r="76" ht="36" customHeight="1" spans="1:4">
      <c r="A76" s="392" t="s">
        <v>1320</v>
      </c>
      <c r="B76" s="352">
        <f>SUM(B77:B81)</f>
        <v>0</v>
      </c>
      <c r="C76" s="352">
        <f>SUM(C77:C81)</f>
        <v>7000</v>
      </c>
      <c r="D76" s="372" t="str">
        <f t="shared" si="1"/>
        <v/>
      </c>
    </row>
    <row r="77" ht="36" customHeight="1" spans="1:4">
      <c r="A77" s="392" t="s">
        <v>1307</v>
      </c>
      <c r="B77" s="352">
        <v>0</v>
      </c>
      <c r="C77" s="352">
        <v>7000</v>
      </c>
      <c r="D77" s="372" t="str">
        <f t="shared" si="1"/>
        <v/>
      </c>
    </row>
    <row r="78" ht="36" customHeight="1" spans="1:4">
      <c r="A78" s="392" t="s">
        <v>1308</v>
      </c>
      <c r="B78" s="352">
        <v>0</v>
      </c>
      <c r="C78" s="352">
        <v>0</v>
      </c>
      <c r="D78" s="372" t="str">
        <f t="shared" si="1"/>
        <v/>
      </c>
    </row>
    <row r="79" s="341" customFormat="1" ht="36" customHeight="1" spans="1:4">
      <c r="A79" s="391" t="s">
        <v>1309</v>
      </c>
      <c r="B79" s="352">
        <v>0</v>
      </c>
      <c r="C79" s="352">
        <v>0</v>
      </c>
      <c r="D79" s="372" t="str">
        <f t="shared" si="1"/>
        <v/>
      </c>
    </row>
    <row r="80" s="341" customFormat="1" ht="36" customHeight="1" spans="1:4">
      <c r="A80" s="392" t="s">
        <v>1310</v>
      </c>
      <c r="B80" s="352">
        <v>0</v>
      </c>
      <c r="C80" s="352">
        <v>0</v>
      </c>
      <c r="D80" s="372" t="str">
        <f t="shared" si="1"/>
        <v/>
      </c>
    </row>
    <row r="81" s="341" customFormat="1" ht="36" customHeight="1" spans="1:4">
      <c r="A81" s="392" t="s">
        <v>1321</v>
      </c>
      <c r="B81" s="352">
        <v>0</v>
      </c>
      <c r="C81" s="352">
        <v>0</v>
      </c>
      <c r="D81" s="372" t="str">
        <f t="shared" si="1"/>
        <v/>
      </c>
    </row>
    <row r="82" s="341" customFormat="1" ht="36" customHeight="1" spans="1:4">
      <c r="A82" s="392" t="s">
        <v>1322</v>
      </c>
      <c r="B82" s="352">
        <f>SUM(B83:B84)</f>
        <v>0</v>
      </c>
      <c r="C82" s="352">
        <f>SUM(C83:C84)</f>
        <v>5000</v>
      </c>
      <c r="D82" s="372" t="str">
        <f t="shared" si="1"/>
        <v/>
      </c>
    </row>
    <row r="83" s="341" customFormat="1" ht="36" customHeight="1" spans="1:4">
      <c r="A83" s="392" t="s">
        <v>1313</v>
      </c>
      <c r="B83" s="352">
        <v>0</v>
      </c>
      <c r="C83" s="352">
        <v>0</v>
      </c>
      <c r="D83" s="372" t="str">
        <f t="shared" si="1"/>
        <v/>
      </c>
    </row>
    <row r="84" s="341" customFormat="1" ht="36" customHeight="1" spans="1:4">
      <c r="A84" s="391" t="s">
        <v>1323</v>
      </c>
      <c r="B84" s="352">
        <v>0</v>
      </c>
      <c r="C84" s="352">
        <v>5000</v>
      </c>
      <c r="D84" s="372" t="str">
        <f t="shared" si="1"/>
        <v/>
      </c>
    </row>
    <row r="85" s="341" customFormat="1" ht="36" customHeight="1" spans="1:4">
      <c r="A85" s="391" t="s">
        <v>1324</v>
      </c>
      <c r="B85" s="394">
        <f>SUM(B86:B93)</f>
        <v>0</v>
      </c>
      <c r="C85" s="394">
        <f>SUM(C86:C93)</f>
        <v>62318</v>
      </c>
      <c r="D85" s="372" t="str">
        <f t="shared" si="1"/>
        <v/>
      </c>
    </row>
    <row r="86" s="341" customFormat="1" ht="36" customHeight="1" spans="1:4">
      <c r="A86" s="391" t="s">
        <v>1292</v>
      </c>
      <c r="B86" s="394">
        <v>0</v>
      </c>
      <c r="C86" s="394">
        <v>0</v>
      </c>
      <c r="D86" s="372" t="str">
        <f t="shared" si="1"/>
        <v/>
      </c>
    </row>
    <row r="87" s="341" customFormat="1" ht="36" customHeight="1" spans="1:4">
      <c r="A87" s="391" t="s">
        <v>1293</v>
      </c>
      <c r="B87" s="394">
        <v>0</v>
      </c>
      <c r="C87" s="394">
        <v>0</v>
      </c>
      <c r="D87" s="372" t="str">
        <f t="shared" si="1"/>
        <v/>
      </c>
    </row>
    <row r="88" s="341" customFormat="1" ht="36" customHeight="1" spans="1:4">
      <c r="A88" s="391" t="s">
        <v>1294</v>
      </c>
      <c r="B88" s="394">
        <v>0</v>
      </c>
      <c r="C88" s="394">
        <v>0</v>
      </c>
      <c r="D88" s="372" t="str">
        <f t="shared" si="1"/>
        <v/>
      </c>
    </row>
    <row r="89" s="341" customFormat="1" ht="36" customHeight="1" spans="1:4">
      <c r="A89" s="391" t="s">
        <v>1295</v>
      </c>
      <c r="B89" s="394">
        <v>0</v>
      </c>
      <c r="C89" s="394">
        <v>0</v>
      </c>
      <c r="D89" s="372" t="str">
        <f t="shared" si="1"/>
        <v/>
      </c>
    </row>
    <row r="90" s="341" customFormat="1" ht="36" customHeight="1" spans="1:4">
      <c r="A90" s="391" t="s">
        <v>1298</v>
      </c>
      <c r="B90" s="394">
        <v>0</v>
      </c>
      <c r="C90" s="394">
        <v>0</v>
      </c>
      <c r="D90" s="372" t="str">
        <f t="shared" si="1"/>
        <v/>
      </c>
    </row>
    <row r="91" s="341" customFormat="1" ht="36" customHeight="1" spans="1:4">
      <c r="A91" s="391" t="s">
        <v>1300</v>
      </c>
      <c r="B91" s="394">
        <v>0</v>
      </c>
      <c r="C91" s="394">
        <v>0</v>
      </c>
      <c r="D91" s="372" t="str">
        <f t="shared" si="1"/>
        <v/>
      </c>
    </row>
    <row r="92" s="341" customFormat="1" ht="36" customHeight="1" spans="1:4">
      <c r="A92" s="391" t="s">
        <v>1301</v>
      </c>
      <c r="B92" s="394">
        <v>0</v>
      </c>
      <c r="C92" s="394">
        <v>0</v>
      </c>
      <c r="D92" s="372" t="str">
        <f t="shared" si="1"/>
        <v/>
      </c>
    </row>
    <row r="93" s="341" customFormat="1" ht="36" customHeight="1" spans="1:4">
      <c r="A93" s="391" t="s">
        <v>1325</v>
      </c>
      <c r="B93" s="394">
        <v>0</v>
      </c>
      <c r="C93" s="394">
        <v>62318</v>
      </c>
      <c r="D93" s="372" t="str">
        <f t="shared" si="1"/>
        <v/>
      </c>
    </row>
    <row r="94" ht="36" customHeight="1" spans="1:4">
      <c r="A94" s="395" t="s">
        <v>1326</v>
      </c>
      <c r="B94" s="349">
        <f>SUM(B95,B100,B105,B110,B113)</f>
        <v>12822</v>
      </c>
      <c r="C94" s="349">
        <f>SUM(C95,C100,C105,C110,C113)</f>
        <v>9311</v>
      </c>
      <c r="D94" s="372">
        <f t="shared" si="1"/>
        <v>-0.273826236156606</v>
      </c>
    </row>
    <row r="95" ht="36" customHeight="1" spans="1:4">
      <c r="A95" s="392" t="s">
        <v>1327</v>
      </c>
      <c r="B95" s="352">
        <f>SUM(B96:B99)</f>
        <v>12822</v>
      </c>
      <c r="C95" s="352">
        <f>SUM(C96:C99)</f>
        <v>9311</v>
      </c>
      <c r="D95" s="372">
        <f t="shared" si="1"/>
        <v>-0.273826236156606</v>
      </c>
    </row>
    <row r="96" ht="36" customHeight="1" spans="1:4">
      <c r="A96" s="391" t="s">
        <v>1277</v>
      </c>
      <c r="B96" s="352">
        <v>5696</v>
      </c>
      <c r="C96" s="352">
        <v>2239</v>
      </c>
      <c r="D96" s="372">
        <f t="shared" si="1"/>
        <v>-0.606917134831461</v>
      </c>
    </row>
    <row r="97" s="341" customFormat="1" ht="36" customHeight="1" spans="1:4">
      <c r="A97" s="392" t="s">
        <v>1328</v>
      </c>
      <c r="B97" s="352">
        <v>0</v>
      </c>
      <c r="C97" s="352">
        <v>0</v>
      </c>
      <c r="D97" s="372" t="str">
        <f t="shared" si="1"/>
        <v/>
      </c>
    </row>
    <row r="98" s="341" customFormat="1" ht="36" customHeight="1" spans="1:4">
      <c r="A98" s="392" t="s">
        <v>1329</v>
      </c>
      <c r="B98" s="352">
        <v>0</v>
      </c>
      <c r="C98" s="352">
        <v>0</v>
      </c>
      <c r="D98" s="372" t="str">
        <f t="shared" si="1"/>
        <v/>
      </c>
    </row>
    <row r="99" ht="36" customHeight="1" spans="1:4">
      <c r="A99" s="392" t="s">
        <v>1330</v>
      </c>
      <c r="B99" s="352">
        <v>7126</v>
      </c>
      <c r="C99" s="352">
        <v>7072</v>
      </c>
      <c r="D99" s="372">
        <f t="shared" si="1"/>
        <v>-0.00757788380578162</v>
      </c>
    </row>
    <row r="100" s="341" customFormat="1" ht="36" customHeight="1" spans="1:4">
      <c r="A100" s="392" t="s">
        <v>1331</v>
      </c>
      <c r="B100" s="352">
        <f>SUM(B101:B104)</f>
        <v>0</v>
      </c>
      <c r="C100" s="352">
        <f>SUM(C101:C104)</f>
        <v>0</v>
      </c>
      <c r="D100" s="372" t="str">
        <f t="shared" si="1"/>
        <v/>
      </c>
    </row>
    <row r="101" s="341" customFormat="1" ht="36" customHeight="1" spans="1:4">
      <c r="A101" s="391" t="s">
        <v>1277</v>
      </c>
      <c r="B101" s="352">
        <v>0</v>
      </c>
      <c r="C101" s="352">
        <v>0</v>
      </c>
      <c r="D101" s="372" t="str">
        <f t="shared" si="1"/>
        <v/>
      </c>
    </row>
    <row r="102" s="341" customFormat="1" ht="36" customHeight="1" spans="1:4">
      <c r="A102" s="391" t="s">
        <v>1328</v>
      </c>
      <c r="B102" s="352">
        <v>0</v>
      </c>
      <c r="C102" s="352">
        <v>0</v>
      </c>
      <c r="D102" s="372" t="str">
        <f t="shared" si="1"/>
        <v/>
      </c>
    </row>
    <row r="103" s="341" customFormat="1" ht="36" customHeight="1" spans="1:4">
      <c r="A103" s="392" t="s">
        <v>1332</v>
      </c>
      <c r="B103" s="352">
        <v>0</v>
      </c>
      <c r="C103" s="352">
        <v>0</v>
      </c>
      <c r="D103" s="372" t="str">
        <f t="shared" si="1"/>
        <v/>
      </c>
    </row>
    <row r="104" s="341" customFormat="1" ht="36" customHeight="1" spans="1:4">
      <c r="A104" s="391" t="s">
        <v>1333</v>
      </c>
      <c r="B104" s="352">
        <v>0</v>
      </c>
      <c r="C104" s="352">
        <v>0</v>
      </c>
      <c r="D104" s="372" t="str">
        <f t="shared" si="1"/>
        <v/>
      </c>
    </row>
    <row r="105" ht="36" customHeight="1" spans="1:4">
      <c r="A105" s="392" t="s">
        <v>1334</v>
      </c>
      <c r="B105" s="352">
        <f>SUM(B106:B109)</f>
        <v>0</v>
      </c>
      <c r="C105" s="352">
        <f>SUM(C106:C109)</f>
        <v>0</v>
      </c>
      <c r="D105" s="372" t="str">
        <f t="shared" si="1"/>
        <v/>
      </c>
    </row>
    <row r="106" s="341" customFormat="1" ht="36" customHeight="1" spans="1:4">
      <c r="A106" s="392" t="s">
        <v>740</v>
      </c>
      <c r="B106" s="352">
        <v>0</v>
      </c>
      <c r="C106" s="352">
        <v>0</v>
      </c>
      <c r="D106" s="372" t="str">
        <f t="shared" si="1"/>
        <v/>
      </c>
    </row>
    <row r="107" s="341" customFormat="1" ht="36" customHeight="1" spans="1:4">
      <c r="A107" s="392" t="s">
        <v>1335</v>
      </c>
      <c r="B107" s="352">
        <v>0</v>
      </c>
      <c r="C107" s="352">
        <v>0</v>
      </c>
      <c r="D107" s="372" t="str">
        <f t="shared" si="1"/>
        <v/>
      </c>
    </row>
    <row r="108" s="341" customFormat="1" ht="36" customHeight="1" spans="1:4">
      <c r="A108" s="392" t="s">
        <v>1336</v>
      </c>
      <c r="B108" s="352">
        <v>0</v>
      </c>
      <c r="C108" s="352">
        <v>0</v>
      </c>
      <c r="D108" s="372" t="str">
        <f t="shared" si="1"/>
        <v/>
      </c>
    </row>
    <row r="109" ht="36" customHeight="1" spans="1:4">
      <c r="A109" s="391" t="s">
        <v>1337</v>
      </c>
      <c r="B109" s="352">
        <v>0</v>
      </c>
      <c r="C109" s="352">
        <v>0</v>
      </c>
      <c r="D109" s="372" t="str">
        <f t="shared" si="1"/>
        <v/>
      </c>
    </row>
    <row r="110" s="341" customFormat="1" ht="36" customHeight="1" spans="1:4">
      <c r="A110" s="392" t="s">
        <v>1338</v>
      </c>
      <c r="B110" s="352">
        <f>SUM(B111:B112)</f>
        <v>0</v>
      </c>
      <c r="C110" s="352">
        <f>SUM(C111:C112)</f>
        <v>0</v>
      </c>
      <c r="D110" s="372" t="str">
        <f t="shared" si="1"/>
        <v/>
      </c>
    </row>
    <row r="111" s="341" customFormat="1" ht="36" customHeight="1" spans="1:4">
      <c r="A111" s="392" t="s">
        <v>1277</v>
      </c>
      <c r="B111" s="352">
        <v>0</v>
      </c>
      <c r="C111" s="352"/>
      <c r="D111" s="372" t="str">
        <f t="shared" si="1"/>
        <v/>
      </c>
    </row>
    <row r="112" s="341" customFormat="1" ht="36" customHeight="1" spans="1:4">
      <c r="A112" s="392" t="s">
        <v>1339</v>
      </c>
      <c r="B112" s="352">
        <v>0</v>
      </c>
      <c r="C112" s="352"/>
      <c r="D112" s="372" t="str">
        <f t="shared" si="1"/>
        <v/>
      </c>
    </row>
    <row r="113" ht="36" customHeight="1" spans="1:4">
      <c r="A113" s="392" t="s">
        <v>1340</v>
      </c>
      <c r="B113" s="352">
        <f>SUM(B114:B117)</f>
        <v>0</v>
      </c>
      <c r="C113" s="352">
        <f>SUM(C114:C117)</f>
        <v>0</v>
      </c>
      <c r="D113" s="372" t="str">
        <f t="shared" si="1"/>
        <v/>
      </c>
    </row>
    <row r="114" s="341" customFormat="1" ht="36" customHeight="1" spans="1:4">
      <c r="A114" s="391" t="s">
        <v>740</v>
      </c>
      <c r="B114" s="352">
        <v>0</v>
      </c>
      <c r="C114" s="352"/>
      <c r="D114" s="372" t="str">
        <f t="shared" si="1"/>
        <v/>
      </c>
    </row>
    <row r="115" s="341" customFormat="1" ht="36" customHeight="1" spans="1:4">
      <c r="A115" s="392" t="s">
        <v>1335</v>
      </c>
      <c r="B115" s="352">
        <v>0</v>
      </c>
      <c r="C115" s="352"/>
      <c r="D115" s="372" t="str">
        <f t="shared" si="1"/>
        <v/>
      </c>
    </row>
    <row r="116" ht="36" customHeight="1" spans="1:4">
      <c r="A116" s="392" t="s">
        <v>1336</v>
      </c>
      <c r="B116" s="352">
        <v>0</v>
      </c>
      <c r="C116" s="352"/>
      <c r="D116" s="372" t="str">
        <f t="shared" si="1"/>
        <v/>
      </c>
    </row>
    <row r="117" s="341" customFormat="1" ht="36" customHeight="1" spans="1:4">
      <c r="A117" s="392" t="s">
        <v>1341</v>
      </c>
      <c r="B117" s="352">
        <v>0</v>
      </c>
      <c r="C117" s="352"/>
      <c r="D117" s="372" t="str">
        <f t="shared" si="1"/>
        <v/>
      </c>
    </row>
    <row r="118" ht="36" customHeight="1" spans="1:4">
      <c r="A118" s="395" t="s">
        <v>1342</v>
      </c>
      <c r="B118" s="349">
        <f>SUM(B119,B124,B129,B134,B143,B150,B159,B162,B165:B166)</f>
        <v>0</v>
      </c>
      <c r="C118" s="349">
        <f>SUM(C119,C124,C129,C134,C143,C150,C159,C162,C165:C166)</f>
        <v>0</v>
      </c>
      <c r="D118" s="372" t="str">
        <f t="shared" si="1"/>
        <v/>
      </c>
    </row>
    <row r="119" s="341" customFormat="1" ht="36" customHeight="1" spans="1:4">
      <c r="A119" s="391" t="s">
        <v>1343</v>
      </c>
      <c r="B119" s="352">
        <f>SUM(B120:B123)</f>
        <v>0</v>
      </c>
      <c r="C119" s="352">
        <f>SUM(C120:C123)</f>
        <v>0</v>
      </c>
      <c r="D119" s="372" t="str">
        <f t="shared" si="1"/>
        <v/>
      </c>
    </row>
    <row r="120" s="341" customFormat="1" ht="36" customHeight="1" spans="1:4">
      <c r="A120" s="392" t="s">
        <v>772</v>
      </c>
      <c r="B120" s="352">
        <v>0</v>
      </c>
      <c r="C120" s="352">
        <v>0</v>
      </c>
      <c r="D120" s="372" t="str">
        <f t="shared" si="1"/>
        <v/>
      </c>
    </row>
    <row r="121" s="341" customFormat="1" ht="36" customHeight="1" spans="1:4">
      <c r="A121" s="392" t="s">
        <v>773</v>
      </c>
      <c r="B121" s="352">
        <v>0</v>
      </c>
      <c r="C121" s="352">
        <v>0</v>
      </c>
      <c r="D121" s="372" t="str">
        <f t="shared" si="1"/>
        <v/>
      </c>
    </row>
    <row r="122" s="341" customFormat="1" ht="36" customHeight="1" spans="1:4">
      <c r="A122" s="392" t="s">
        <v>1344</v>
      </c>
      <c r="B122" s="352">
        <v>0</v>
      </c>
      <c r="C122" s="352">
        <v>0</v>
      </c>
      <c r="D122" s="372" t="str">
        <f t="shared" si="1"/>
        <v/>
      </c>
    </row>
    <row r="123" s="341" customFormat="1" ht="36" customHeight="1" spans="1:4">
      <c r="A123" s="392" t="s">
        <v>1345</v>
      </c>
      <c r="B123" s="352">
        <v>0</v>
      </c>
      <c r="C123" s="352">
        <v>0</v>
      </c>
      <c r="D123" s="372" t="str">
        <f t="shared" si="1"/>
        <v/>
      </c>
    </row>
    <row r="124" ht="36" customHeight="1" spans="1:4">
      <c r="A124" s="392" t="s">
        <v>1346</v>
      </c>
      <c r="B124" s="352">
        <f>SUM(B125:B128)</f>
        <v>0</v>
      </c>
      <c r="C124" s="352">
        <f>SUM(C125:C128)</f>
        <v>0</v>
      </c>
      <c r="D124" s="372" t="str">
        <f t="shared" si="1"/>
        <v/>
      </c>
    </row>
    <row r="125" s="341" customFormat="1" ht="36" customHeight="1" spans="1:4">
      <c r="A125" s="392" t="s">
        <v>1344</v>
      </c>
      <c r="B125" s="352">
        <v>0</v>
      </c>
      <c r="C125" s="352">
        <v>0</v>
      </c>
      <c r="D125" s="372" t="str">
        <f t="shared" si="1"/>
        <v/>
      </c>
    </row>
    <row r="126" s="341" customFormat="1" ht="36" customHeight="1" spans="1:4">
      <c r="A126" s="392" t="s">
        <v>1347</v>
      </c>
      <c r="B126" s="352">
        <v>0</v>
      </c>
      <c r="C126" s="352">
        <v>0</v>
      </c>
      <c r="D126" s="372" t="str">
        <f t="shared" si="1"/>
        <v/>
      </c>
    </row>
    <row r="127" s="341" customFormat="1" ht="36" customHeight="1" spans="1:4">
      <c r="A127" s="392" t="s">
        <v>1348</v>
      </c>
      <c r="B127" s="352">
        <v>0</v>
      </c>
      <c r="C127" s="352">
        <v>0</v>
      </c>
      <c r="D127" s="372" t="str">
        <f t="shared" si="1"/>
        <v/>
      </c>
    </row>
    <row r="128" ht="36" customHeight="1" spans="1:4">
      <c r="A128" s="391" t="s">
        <v>1349</v>
      </c>
      <c r="B128" s="352">
        <v>0</v>
      </c>
      <c r="C128" s="352">
        <v>0</v>
      </c>
      <c r="D128" s="372" t="str">
        <f t="shared" si="1"/>
        <v/>
      </c>
    </row>
    <row r="129" ht="36" customHeight="1" spans="1:4">
      <c r="A129" s="392" t="s">
        <v>1350</v>
      </c>
      <c r="B129" s="352">
        <f>SUM(B130:B133)</f>
        <v>0</v>
      </c>
      <c r="C129" s="352">
        <f>SUM(C130:C133)</f>
        <v>0</v>
      </c>
      <c r="D129" s="372" t="str">
        <f t="shared" si="1"/>
        <v/>
      </c>
    </row>
    <row r="130" s="341" customFormat="1" ht="36" customHeight="1" spans="1:4">
      <c r="A130" s="392" t="s">
        <v>779</v>
      </c>
      <c r="B130" s="352">
        <v>0</v>
      </c>
      <c r="C130" s="352">
        <v>0</v>
      </c>
      <c r="D130" s="372" t="str">
        <f t="shared" si="1"/>
        <v/>
      </c>
    </row>
    <row r="131" ht="36" customHeight="1" spans="1:4">
      <c r="A131" s="392" t="s">
        <v>1351</v>
      </c>
      <c r="B131" s="352">
        <v>0</v>
      </c>
      <c r="C131" s="352">
        <v>0</v>
      </c>
      <c r="D131" s="372" t="str">
        <f t="shared" si="1"/>
        <v/>
      </c>
    </row>
    <row r="132" ht="36" customHeight="1" spans="1:4">
      <c r="A132" s="392" t="s">
        <v>1352</v>
      </c>
      <c r="B132" s="352">
        <v>0</v>
      </c>
      <c r="C132" s="352">
        <v>0</v>
      </c>
      <c r="D132" s="372" t="str">
        <f t="shared" ref="D132:D195" si="2">IF(B132&lt;&gt;0,C132/B132-1,"")</f>
        <v/>
      </c>
    </row>
    <row r="133" s="341" customFormat="1" ht="36" customHeight="1" spans="1:4">
      <c r="A133" s="392" t="s">
        <v>1353</v>
      </c>
      <c r="B133" s="352">
        <v>0</v>
      </c>
      <c r="C133" s="352">
        <v>0</v>
      </c>
      <c r="D133" s="372" t="str">
        <f t="shared" si="2"/>
        <v/>
      </c>
    </row>
    <row r="134" s="341" customFormat="1" ht="36" customHeight="1" spans="1:4">
      <c r="A134" s="392" t="s">
        <v>1354</v>
      </c>
      <c r="B134" s="352">
        <f>SUM(B135:B142)</f>
        <v>0</v>
      </c>
      <c r="C134" s="352">
        <f>SUM(C135:C142)</f>
        <v>0</v>
      </c>
      <c r="D134" s="372" t="str">
        <f t="shared" si="2"/>
        <v/>
      </c>
    </row>
    <row r="135" s="341" customFormat="1" ht="36" customHeight="1" spans="1:4">
      <c r="A135" s="391" t="s">
        <v>1355</v>
      </c>
      <c r="B135" s="352">
        <v>0</v>
      </c>
      <c r="C135" s="352">
        <v>0</v>
      </c>
      <c r="D135" s="372" t="str">
        <f t="shared" si="2"/>
        <v/>
      </c>
    </row>
    <row r="136" s="341" customFormat="1" ht="36" customHeight="1" spans="1:4">
      <c r="A136" s="392" t="s">
        <v>1356</v>
      </c>
      <c r="B136" s="352">
        <v>0</v>
      </c>
      <c r="C136" s="352">
        <v>0</v>
      </c>
      <c r="D136" s="372" t="str">
        <f t="shared" si="2"/>
        <v/>
      </c>
    </row>
    <row r="137" s="341" customFormat="1" ht="36" customHeight="1" spans="1:4">
      <c r="A137" s="392" t="s">
        <v>1357</v>
      </c>
      <c r="B137" s="352">
        <v>0</v>
      </c>
      <c r="C137" s="352">
        <v>0</v>
      </c>
      <c r="D137" s="372" t="str">
        <f t="shared" si="2"/>
        <v/>
      </c>
    </row>
    <row r="138" s="341" customFormat="1" ht="36" customHeight="1" spans="1:4">
      <c r="A138" s="392" t="s">
        <v>1358</v>
      </c>
      <c r="B138" s="352">
        <v>0</v>
      </c>
      <c r="C138" s="352">
        <v>0</v>
      </c>
      <c r="D138" s="372" t="str">
        <f t="shared" si="2"/>
        <v/>
      </c>
    </row>
    <row r="139" s="341" customFormat="1" ht="36" customHeight="1" spans="1:4">
      <c r="A139" s="392" t="s">
        <v>1359</v>
      </c>
      <c r="B139" s="352">
        <v>0</v>
      </c>
      <c r="C139" s="352">
        <v>0</v>
      </c>
      <c r="D139" s="372" t="str">
        <f t="shared" si="2"/>
        <v/>
      </c>
    </row>
    <row r="140" s="341" customFormat="1" ht="36" customHeight="1" spans="1:4">
      <c r="A140" s="392" t="s">
        <v>1360</v>
      </c>
      <c r="B140" s="352">
        <v>0</v>
      </c>
      <c r="C140" s="352">
        <v>0</v>
      </c>
      <c r="D140" s="372" t="str">
        <f t="shared" si="2"/>
        <v/>
      </c>
    </row>
    <row r="141" s="341" customFormat="1" ht="36" customHeight="1" spans="1:4">
      <c r="A141" s="392" t="s">
        <v>1361</v>
      </c>
      <c r="B141" s="352">
        <v>0</v>
      </c>
      <c r="C141" s="352">
        <v>0</v>
      </c>
      <c r="D141" s="372" t="str">
        <f t="shared" si="2"/>
        <v/>
      </c>
    </row>
    <row r="142" s="341" customFormat="1" ht="36" customHeight="1" spans="1:4">
      <c r="A142" s="392" t="s">
        <v>1362</v>
      </c>
      <c r="B142" s="352">
        <v>0</v>
      </c>
      <c r="C142" s="352">
        <v>0</v>
      </c>
      <c r="D142" s="372" t="str">
        <f t="shared" si="2"/>
        <v/>
      </c>
    </row>
    <row r="143" s="341" customFormat="1" ht="36" customHeight="1" spans="1:4">
      <c r="A143" s="392" t="s">
        <v>1363</v>
      </c>
      <c r="B143" s="352">
        <f>SUM(B144:B149)</f>
        <v>0</v>
      </c>
      <c r="C143" s="352">
        <f>SUM(C144:C149)</f>
        <v>0</v>
      </c>
      <c r="D143" s="372" t="str">
        <f t="shared" si="2"/>
        <v/>
      </c>
    </row>
    <row r="144" s="341" customFormat="1" ht="36" customHeight="1" spans="1:4">
      <c r="A144" s="391" t="s">
        <v>1364</v>
      </c>
      <c r="B144" s="352">
        <v>0</v>
      </c>
      <c r="C144" s="352">
        <v>0</v>
      </c>
      <c r="D144" s="372" t="str">
        <f t="shared" si="2"/>
        <v/>
      </c>
    </row>
    <row r="145" s="341" customFormat="1" ht="36" customHeight="1" spans="1:4">
      <c r="A145" s="391" t="s">
        <v>1365</v>
      </c>
      <c r="B145" s="352">
        <v>0</v>
      </c>
      <c r="C145" s="352">
        <v>0</v>
      </c>
      <c r="D145" s="372" t="str">
        <f t="shared" si="2"/>
        <v/>
      </c>
    </row>
    <row r="146" s="341" customFormat="1" ht="36" customHeight="1" spans="1:4">
      <c r="A146" s="392" t="s">
        <v>1366</v>
      </c>
      <c r="B146" s="352">
        <v>0</v>
      </c>
      <c r="C146" s="352">
        <v>0</v>
      </c>
      <c r="D146" s="372" t="str">
        <f t="shared" si="2"/>
        <v/>
      </c>
    </row>
    <row r="147" s="341" customFormat="1" ht="36" customHeight="1" spans="1:4">
      <c r="A147" s="392" t="s">
        <v>1367</v>
      </c>
      <c r="B147" s="352">
        <v>0</v>
      </c>
      <c r="C147" s="352">
        <v>0</v>
      </c>
      <c r="D147" s="372" t="str">
        <f t="shared" si="2"/>
        <v/>
      </c>
    </row>
    <row r="148" s="341" customFormat="1" ht="36" customHeight="1" spans="1:4">
      <c r="A148" s="392" t="s">
        <v>1368</v>
      </c>
      <c r="B148" s="352">
        <v>0</v>
      </c>
      <c r="C148" s="352">
        <v>0</v>
      </c>
      <c r="D148" s="372" t="str">
        <f t="shared" si="2"/>
        <v/>
      </c>
    </row>
    <row r="149" s="341" customFormat="1" ht="36" customHeight="1" spans="1:4">
      <c r="A149" s="392" t="s">
        <v>1369</v>
      </c>
      <c r="B149" s="352">
        <v>0</v>
      </c>
      <c r="C149" s="352">
        <v>0</v>
      </c>
      <c r="D149" s="372" t="str">
        <f t="shared" si="2"/>
        <v/>
      </c>
    </row>
    <row r="150" ht="36" customHeight="1" spans="1:4">
      <c r="A150" s="392" t="s">
        <v>1370</v>
      </c>
      <c r="B150" s="352">
        <f>SUM(B151:B158)</f>
        <v>0</v>
      </c>
      <c r="C150" s="352">
        <f>SUM(C151:C158)</f>
        <v>0</v>
      </c>
      <c r="D150" s="372" t="str">
        <f t="shared" si="2"/>
        <v/>
      </c>
    </row>
    <row r="151" ht="36" customHeight="1" spans="1:4">
      <c r="A151" s="392" t="s">
        <v>1371</v>
      </c>
      <c r="B151" s="352">
        <v>0</v>
      </c>
      <c r="C151" s="352">
        <v>0</v>
      </c>
      <c r="D151" s="372" t="str">
        <f t="shared" si="2"/>
        <v/>
      </c>
    </row>
    <row r="152" s="341" customFormat="1" ht="36" customHeight="1" spans="1:4">
      <c r="A152" s="391" t="s">
        <v>800</v>
      </c>
      <c r="B152" s="352">
        <v>0</v>
      </c>
      <c r="C152" s="352">
        <v>0</v>
      </c>
      <c r="D152" s="372" t="str">
        <f t="shared" si="2"/>
        <v/>
      </c>
    </row>
    <row r="153" ht="36" customHeight="1" spans="1:4">
      <c r="A153" s="392" t="s">
        <v>1372</v>
      </c>
      <c r="B153" s="352">
        <v>0</v>
      </c>
      <c r="C153" s="352">
        <v>0</v>
      </c>
      <c r="D153" s="372" t="str">
        <f t="shared" si="2"/>
        <v/>
      </c>
    </row>
    <row r="154" ht="36" customHeight="1" spans="1:4">
      <c r="A154" s="392" t="s">
        <v>1373</v>
      </c>
      <c r="B154" s="352">
        <v>0</v>
      </c>
      <c r="C154" s="352">
        <v>0</v>
      </c>
      <c r="D154" s="372" t="str">
        <f t="shared" si="2"/>
        <v/>
      </c>
    </row>
    <row r="155" s="341" customFormat="1" ht="36" customHeight="1" spans="1:4">
      <c r="A155" s="392" t="s">
        <v>1374</v>
      </c>
      <c r="B155" s="352">
        <v>0</v>
      </c>
      <c r="C155" s="352">
        <v>0</v>
      </c>
      <c r="D155" s="372" t="str">
        <f t="shared" si="2"/>
        <v/>
      </c>
    </row>
    <row r="156" s="341" customFormat="1" ht="36" customHeight="1" spans="1:4">
      <c r="A156" s="392" t="s">
        <v>1375</v>
      </c>
      <c r="B156" s="352">
        <v>0</v>
      </c>
      <c r="C156" s="352">
        <v>0</v>
      </c>
      <c r="D156" s="372" t="str">
        <f t="shared" si="2"/>
        <v/>
      </c>
    </row>
    <row r="157" s="341" customFormat="1" ht="36" customHeight="1" spans="1:4">
      <c r="A157" s="392" t="s">
        <v>1376</v>
      </c>
      <c r="B157" s="352">
        <v>0</v>
      </c>
      <c r="C157" s="352">
        <v>0</v>
      </c>
      <c r="D157" s="372" t="str">
        <f t="shared" si="2"/>
        <v/>
      </c>
    </row>
    <row r="158" s="341" customFormat="1" ht="36" customHeight="1" spans="1:4">
      <c r="A158" s="391" t="s">
        <v>1377</v>
      </c>
      <c r="B158" s="352">
        <v>0</v>
      </c>
      <c r="C158" s="352">
        <v>0</v>
      </c>
      <c r="D158" s="372" t="str">
        <f t="shared" si="2"/>
        <v/>
      </c>
    </row>
    <row r="159" s="341" customFormat="1" ht="36" customHeight="1" spans="1:4">
      <c r="A159" s="392" t="s">
        <v>1378</v>
      </c>
      <c r="B159" s="352">
        <f>SUM(B160:B161)</f>
        <v>0</v>
      </c>
      <c r="C159" s="352">
        <f>SUM(C160:C161)</f>
        <v>0</v>
      </c>
      <c r="D159" s="372" t="str">
        <f t="shared" si="2"/>
        <v/>
      </c>
    </row>
    <row r="160" s="341" customFormat="1" ht="36" customHeight="1" spans="1:4">
      <c r="A160" s="392" t="s">
        <v>772</v>
      </c>
      <c r="B160" s="352">
        <v>0</v>
      </c>
      <c r="C160" s="352">
        <v>0</v>
      </c>
      <c r="D160" s="372" t="str">
        <f t="shared" si="2"/>
        <v/>
      </c>
    </row>
    <row r="161" s="341" customFormat="1" ht="36" customHeight="1" spans="1:4">
      <c r="A161" s="391" t="s">
        <v>1379</v>
      </c>
      <c r="B161" s="352">
        <v>0</v>
      </c>
      <c r="C161" s="352">
        <v>0</v>
      </c>
      <c r="D161" s="372" t="str">
        <f t="shared" si="2"/>
        <v/>
      </c>
    </row>
    <row r="162" ht="36" customHeight="1" spans="1:4">
      <c r="A162" s="391" t="s">
        <v>1380</v>
      </c>
      <c r="B162" s="352">
        <f>SUM(B163:B164)</f>
        <v>0</v>
      </c>
      <c r="C162" s="352">
        <f>SUM(C163:C164)</f>
        <v>0</v>
      </c>
      <c r="D162" s="372" t="str">
        <f t="shared" si="2"/>
        <v/>
      </c>
    </row>
    <row r="163" ht="36" customHeight="1" spans="1:4">
      <c r="A163" s="392" t="s">
        <v>772</v>
      </c>
      <c r="B163" s="352">
        <v>0</v>
      </c>
      <c r="C163" s="352">
        <v>0</v>
      </c>
      <c r="D163" s="372" t="str">
        <f t="shared" si="2"/>
        <v/>
      </c>
    </row>
    <row r="164" s="341" customFormat="1" ht="36" customHeight="1" spans="1:4">
      <c r="A164" s="392" t="s">
        <v>1381</v>
      </c>
      <c r="B164" s="352">
        <v>0</v>
      </c>
      <c r="C164" s="352">
        <v>0</v>
      </c>
      <c r="D164" s="372" t="str">
        <f t="shared" si="2"/>
        <v/>
      </c>
    </row>
    <row r="165" s="341" customFormat="1" ht="36" customHeight="1" spans="1:4">
      <c r="A165" s="392" t="s">
        <v>1382</v>
      </c>
      <c r="B165" s="352">
        <v>0</v>
      </c>
      <c r="C165" s="352">
        <v>0</v>
      </c>
      <c r="D165" s="372" t="str">
        <f t="shared" si="2"/>
        <v/>
      </c>
    </row>
    <row r="166" s="341" customFormat="1" ht="36" customHeight="1" spans="1:4">
      <c r="A166" s="392" t="s">
        <v>1383</v>
      </c>
      <c r="B166" s="352">
        <f>SUM(B167:B169)</f>
        <v>0</v>
      </c>
      <c r="C166" s="352">
        <f>SUM(C167:C169)</f>
        <v>0</v>
      </c>
      <c r="D166" s="372" t="str">
        <f t="shared" si="2"/>
        <v/>
      </c>
    </row>
    <row r="167" s="341" customFormat="1" ht="36" customHeight="1" spans="1:4">
      <c r="A167" s="392" t="s">
        <v>779</v>
      </c>
      <c r="B167" s="352">
        <v>0</v>
      </c>
      <c r="C167" s="352">
        <v>0</v>
      </c>
      <c r="D167" s="372" t="str">
        <f t="shared" si="2"/>
        <v/>
      </c>
    </row>
    <row r="168" s="341" customFormat="1" ht="36" customHeight="1" spans="1:4">
      <c r="A168" s="391" t="s">
        <v>1352</v>
      </c>
      <c r="B168" s="352">
        <v>0</v>
      </c>
      <c r="C168" s="352">
        <v>0</v>
      </c>
      <c r="D168" s="372" t="str">
        <f t="shared" si="2"/>
        <v/>
      </c>
    </row>
    <row r="169" s="341" customFormat="1" ht="36" customHeight="1" spans="1:4">
      <c r="A169" s="396" t="s">
        <v>1384</v>
      </c>
      <c r="B169" s="352">
        <v>0</v>
      </c>
      <c r="C169" s="352">
        <v>0</v>
      </c>
      <c r="D169" s="372" t="str">
        <f t="shared" si="2"/>
        <v/>
      </c>
    </row>
    <row r="170" ht="36" customHeight="1" spans="1:4">
      <c r="A170" s="397" t="s">
        <v>1385</v>
      </c>
      <c r="B170" s="349">
        <f>SUM(B171)</f>
        <v>0</v>
      </c>
      <c r="C170" s="349">
        <f>SUM(C171)</f>
        <v>0</v>
      </c>
      <c r="D170" s="372" t="str">
        <f t="shared" si="2"/>
        <v/>
      </c>
    </row>
    <row r="171" ht="36" customHeight="1" spans="1:4">
      <c r="A171" s="396" t="s">
        <v>1386</v>
      </c>
      <c r="B171" s="352">
        <f>SUM(B172:B173)</f>
        <v>0</v>
      </c>
      <c r="C171" s="352">
        <f>SUM(C172:C173)</f>
        <v>0</v>
      </c>
      <c r="D171" s="372" t="str">
        <f t="shared" si="2"/>
        <v/>
      </c>
    </row>
    <row r="172" ht="36" customHeight="1" spans="1:4">
      <c r="A172" s="396" t="s">
        <v>1387</v>
      </c>
      <c r="B172" s="352">
        <v>0</v>
      </c>
      <c r="C172" s="352">
        <v>0</v>
      </c>
      <c r="D172" s="372" t="str">
        <f t="shared" si="2"/>
        <v/>
      </c>
    </row>
    <row r="173" s="341" customFormat="1" ht="36" customHeight="1" spans="1:4">
      <c r="A173" s="396" t="s">
        <v>1388</v>
      </c>
      <c r="B173" s="352">
        <v>0</v>
      </c>
      <c r="C173" s="352">
        <v>0</v>
      </c>
      <c r="D173" s="372" t="str">
        <f t="shared" si="2"/>
        <v/>
      </c>
    </row>
    <row r="174" ht="36" customHeight="1" spans="1:4">
      <c r="A174" s="397" t="s">
        <v>1389</v>
      </c>
      <c r="B174" s="349">
        <f>SUM(B175:B176,B185)</f>
        <v>74522</v>
      </c>
      <c r="C174" s="349">
        <f>SUM(C175:C176,C185)</f>
        <v>268651</v>
      </c>
      <c r="D174" s="372">
        <f t="shared" si="2"/>
        <v>2.6049891307265</v>
      </c>
    </row>
    <row r="175" ht="36" customHeight="1" spans="1:4">
      <c r="A175" s="396" t="s">
        <v>1390</v>
      </c>
      <c r="B175" s="352">
        <v>50000</v>
      </c>
      <c r="C175" s="352">
        <v>247640</v>
      </c>
      <c r="D175" s="372">
        <f t="shared" si="2"/>
        <v>3.9528</v>
      </c>
    </row>
    <row r="176" ht="36" customHeight="1" spans="1:4">
      <c r="A176" s="396" t="s">
        <v>1391</v>
      </c>
      <c r="B176" s="352">
        <f>SUM(B177:B184)</f>
        <v>1119</v>
      </c>
      <c r="C176" s="352">
        <f>SUM(C177:C184)</f>
        <v>500</v>
      </c>
      <c r="D176" s="372">
        <f t="shared" si="2"/>
        <v>-0.553172475424486</v>
      </c>
    </row>
    <row r="177" s="341" customFormat="1" ht="36" customHeight="1" spans="1:4">
      <c r="A177" s="396" t="s">
        <v>1392</v>
      </c>
      <c r="B177" s="352">
        <v>0</v>
      </c>
      <c r="C177" s="352">
        <v>0</v>
      </c>
      <c r="D177" s="372" t="str">
        <f t="shared" si="2"/>
        <v/>
      </c>
    </row>
    <row r="178" s="341" customFormat="1" ht="36" customHeight="1" spans="1:4">
      <c r="A178" s="396" t="s">
        <v>1393</v>
      </c>
      <c r="B178" s="352">
        <v>0</v>
      </c>
      <c r="C178" s="352">
        <v>0</v>
      </c>
      <c r="D178" s="372" t="str">
        <f t="shared" si="2"/>
        <v/>
      </c>
    </row>
    <row r="179" ht="36" customHeight="1" spans="1:4">
      <c r="A179" s="396" t="s">
        <v>1394</v>
      </c>
      <c r="B179" s="352">
        <v>823</v>
      </c>
      <c r="C179" s="352">
        <v>500</v>
      </c>
      <c r="D179" s="372">
        <f t="shared" si="2"/>
        <v>-0.392466585662211</v>
      </c>
    </row>
    <row r="180" ht="36" customHeight="1" spans="1:4">
      <c r="A180" s="396" t="s">
        <v>1395</v>
      </c>
      <c r="B180" s="352">
        <v>0</v>
      </c>
      <c r="C180" s="352">
        <v>0</v>
      </c>
      <c r="D180" s="372" t="str">
        <f t="shared" si="2"/>
        <v/>
      </c>
    </row>
    <row r="181" s="341" customFormat="1" ht="36" customHeight="1" spans="1:4">
      <c r="A181" s="396" t="s">
        <v>1396</v>
      </c>
      <c r="B181" s="352">
        <v>0</v>
      </c>
      <c r="C181" s="352">
        <v>0</v>
      </c>
      <c r="D181" s="372" t="str">
        <f t="shared" si="2"/>
        <v/>
      </c>
    </row>
    <row r="182" s="341" customFormat="1" ht="36" customHeight="1" spans="1:4">
      <c r="A182" s="396" t="s">
        <v>1397</v>
      </c>
      <c r="B182" s="352">
        <v>0</v>
      </c>
      <c r="C182" s="352">
        <v>0</v>
      </c>
      <c r="D182" s="372" t="str">
        <f t="shared" si="2"/>
        <v/>
      </c>
    </row>
    <row r="183" ht="36" customHeight="1" spans="1:4">
      <c r="A183" s="396" t="s">
        <v>1398</v>
      </c>
      <c r="B183" s="352">
        <v>296</v>
      </c>
      <c r="C183" s="352">
        <v>0</v>
      </c>
      <c r="D183" s="372">
        <f t="shared" si="2"/>
        <v>-1</v>
      </c>
    </row>
    <row r="184" s="341" customFormat="1" ht="36" customHeight="1" spans="1:4">
      <c r="A184" s="396" t="s">
        <v>1399</v>
      </c>
      <c r="B184" s="352">
        <v>0</v>
      </c>
      <c r="C184" s="352">
        <v>0</v>
      </c>
      <c r="D184" s="372" t="str">
        <f t="shared" si="2"/>
        <v/>
      </c>
    </row>
    <row r="185" ht="36" customHeight="1" spans="1:4">
      <c r="A185" s="396" t="s">
        <v>1400</v>
      </c>
      <c r="B185" s="352">
        <f>SUM(B186:B196)</f>
        <v>23403</v>
      </c>
      <c r="C185" s="352">
        <f>SUM(C186:C196)</f>
        <v>20511</v>
      </c>
      <c r="D185" s="372">
        <f t="shared" si="2"/>
        <v>-0.123573900781951</v>
      </c>
    </row>
    <row r="186" ht="36" customHeight="1" spans="1:4">
      <c r="A186" s="396" t="s">
        <v>1401</v>
      </c>
      <c r="B186" s="394"/>
      <c r="C186" s="394"/>
      <c r="D186" s="372" t="str">
        <f t="shared" si="2"/>
        <v/>
      </c>
    </row>
    <row r="187" ht="36" customHeight="1" spans="1:4">
      <c r="A187" s="396" t="s">
        <v>1402</v>
      </c>
      <c r="B187" s="352">
        <v>6832</v>
      </c>
      <c r="C187" s="352">
        <v>7732</v>
      </c>
      <c r="D187" s="372">
        <f t="shared" si="2"/>
        <v>0.131733021077283</v>
      </c>
    </row>
    <row r="188" ht="36" customHeight="1" spans="1:4">
      <c r="A188" s="396" t="s">
        <v>1403</v>
      </c>
      <c r="B188" s="352">
        <v>6814</v>
      </c>
      <c r="C188" s="352">
        <v>7334</v>
      </c>
      <c r="D188" s="372">
        <f t="shared" si="2"/>
        <v>0.0763134722629879</v>
      </c>
    </row>
    <row r="189" ht="36" customHeight="1" spans="1:4">
      <c r="A189" s="396" t="s">
        <v>1404</v>
      </c>
      <c r="B189" s="352">
        <v>347</v>
      </c>
      <c r="C189" s="352">
        <v>228</v>
      </c>
      <c r="D189" s="372">
        <f t="shared" si="2"/>
        <v>-0.342939481268012</v>
      </c>
    </row>
    <row r="190" s="341" customFormat="1" ht="36" customHeight="1" spans="1:4">
      <c r="A190" s="396" t="s">
        <v>1405</v>
      </c>
      <c r="B190" s="352">
        <v>0</v>
      </c>
      <c r="C190" s="352">
        <v>0</v>
      </c>
      <c r="D190" s="372" t="str">
        <f t="shared" si="2"/>
        <v/>
      </c>
    </row>
    <row r="191" ht="36" customHeight="1" spans="1:4">
      <c r="A191" s="396" t="s">
        <v>1406</v>
      </c>
      <c r="B191" s="352">
        <v>1162</v>
      </c>
      <c r="C191" s="352">
        <v>579</v>
      </c>
      <c r="D191" s="372">
        <f t="shared" si="2"/>
        <v>-0.501721170395869</v>
      </c>
    </row>
    <row r="192" ht="36" customHeight="1" spans="1:4">
      <c r="A192" s="396" t="s">
        <v>1407</v>
      </c>
      <c r="B192" s="352">
        <v>0</v>
      </c>
      <c r="C192" s="352">
        <v>0</v>
      </c>
      <c r="D192" s="372" t="str">
        <f t="shared" si="2"/>
        <v/>
      </c>
    </row>
    <row r="193" ht="36" customHeight="1" spans="1:4">
      <c r="A193" s="396" t="s">
        <v>1408</v>
      </c>
      <c r="B193" s="352">
        <v>0</v>
      </c>
      <c r="C193" s="352">
        <v>0</v>
      </c>
      <c r="D193" s="372" t="str">
        <f t="shared" si="2"/>
        <v/>
      </c>
    </row>
    <row r="194" s="341" customFormat="1" ht="36" customHeight="1" spans="1:4">
      <c r="A194" s="396" t="s">
        <v>1409</v>
      </c>
      <c r="B194" s="352">
        <v>0</v>
      </c>
      <c r="C194" s="352">
        <v>0</v>
      </c>
      <c r="D194" s="372" t="str">
        <f t="shared" si="2"/>
        <v/>
      </c>
    </row>
    <row r="195" ht="36" customHeight="1" spans="1:4">
      <c r="A195" s="396" t="s">
        <v>1410</v>
      </c>
      <c r="B195" s="352">
        <v>1147</v>
      </c>
      <c r="C195" s="352">
        <v>806</v>
      </c>
      <c r="D195" s="372">
        <f t="shared" si="2"/>
        <v>-0.297297297297297</v>
      </c>
    </row>
    <row r="196" ht="36" customHeight="1" spans="1:4">
      <c r="A196" s="396" t="s">
        <v>1411</v>
      </c>
      <c r="B196" s="352">
        <v>7101</v>
      </c>
      <c r="C196" s="352">
        <v>3832</v>
      </c>
      <c r="D196" s="372">
        <f t="shared" ref="D196:D244" si="3">IF(B196&lt;&gt;0,C196/B196-1,"")</f>
        <v>-0.460357696099141</v>
      </c>
    </row>
    <row r="197" ht="36" customHeight="1" spans="1:4">
      <c r="A197" s="397" t="s">
        <v>1412</v>
      </c>
      <c r="B197" s="349">
        <f>B198</f>
        <v>15128</v>
      </c>
      <c r="C197" s="349">
        <f>C198</f>
        <v>20862</v>
      </c>
      <c r="D197" s="372">
        <f t="shared" si="3"/>
        <v>0.379032258064516</v>
      </c>
    </row>
    <row r="198" ht="36" customHeight="1" spans="1:4">
      <c r="A198" s="396" t="s">
        <v>1413</v>
      </c>
      <c r="B198" s="352">
        <f>SUM(B199:B214)</f>
        <v>15128</v>
      </c>
      <c r="C198" s="352">
        <f>SUM(C199:C214)</f>
        <v>20862</v>
      </c>
      <c r="D198" s="372">
        <f t="shared" si="3"/>
        <v>0.379032258064516</v>
      </c>
    </row>
    <row r="199" s="341" customFormat="1" ht="36" customHeight="1" spans="1:4">
      <c r="A199" s="396" t="s">
        <v>1414</v>
      </c>
      <c r="B199" s="352">
        <v>0</v>
      </c>
      <c r="C199" s="352">
        <v>0</v>
      </c>
      <c r="D199" s="372" t="str">
        <f t="shared" si="3"/>
        <v/>
      </c>
    </row>
    <row r="200" s="341" customFormat="1" ht="36" customHeight="1" spans="1:4">
      <c r="A200" s="396" t="s">
        <v>1415</v>
      </c>
      <c r="B200" s="352">
        <v>0</v>
      </c>
      <c r="C200" s="352">
        <v>0</v>
      </c>
      <c r="D200" s="372" t="str">
        <f t="shared" si="3"/>
        <v/>
      </c>
    </row>
    <row r="201" s="341" customFormat="1" ht="36" customHeight="1" spans="1:4">
      <c r="A201" s="396" t="s">
        <v>1416</v>
      </c>
      <c r="B201" s="352">
        <v>0</v>
      </c>
      <c r="C201" s="352">
        <v>0</v>
      </c>
      <c r="D201" s="372" t="str">
        <f t="shared" si="3"/>
        <v/>
      </c>
    </row>
    <row r="202" ht="36" customHeight="1" spans="1:4">
      <c r="A202" s="396" t="s">
        <v>1417</v>
      </c>
      <c r="B202" s="352">
        <v>10213</v>
      </c>
      <c r="C202" s="352">
        <v>3115</v>
      </c>
      <c r="D202" s="372">
        <f t="shared" si="3"/>
        <v>-0.694996572995202</v>
      </c>
    </row>
    <row r="203" s="341" customFormat="1" ht="36" customHeight="1" spans="1:4">
      <c r="A203" s="396" t="s">
        <v>1418</v>
      </c>
      <c r="B203" s="352">
        <v>0</v>
      </c>
      <c r="C203" s="352">
        <v>0</v>
      </c>
      <c r="D203" s="372" t="str">
        <f t="shared" si="3"/>
        <v/>
      </c>
    </row>
    <row r="204" s="341" customFormat="1" ht="36" customHeight="1" spans="1:4">
      <c r="A204" s="396" t="s">
        <v>1419</v>
      </c>
      <c r="B204" s="352">
        <v>0</v>
      </c>
      <c r="C204" s="352">
        <v>0</v>
      </c>
      <c r="D204" s="372" t="str">
        <f t="shared" si="3"/>
        <v/>
      </c>
    </row>
    <row r="205" s="341" customFormat="1" ht="36" customHeight="1" spans="1:4">
      <c r="A205" s="396" t="s">
        <v>1420</v>
      </c>
      <c r="B205" s="352">
        <v>0</v>
      </c>
      <c r="C205" s="352">
        <v>0</v>
      </c>
      <c r="D205" s="372" t="str">
        <f t="shared" si="3"/>
        <v/>
      </c>
    </row>
    <row r="206" s="341" customFormat="1" ht="36" customHeight="1" spans="1:4">
      <c r="A206" s="396" t="s">
        <v>1421</v>
      </c>
      <c r="B206" s="352">
        <v>0</v>
      </c>
      <c r="C206" s="352">
        <v>0</v>
      </c>
      <c r="D206" s="372" t="str">
        <f t="shared" si="3"/>
        <v/>
      </c>
    </row>
    <row r="207" s="341" customFormat="1" ht="36" customHeight="1" spans="1:4">
      <c r="A207" s="396" t="s">
        <v>1422</v>
      </c>
      <c r="B207" s="352">
        <v>0</v>
      </c>
      <c r="C207" s="352">
        <v>0</v>
      </c>
      <c r="D207" s="372" t="str">
        <f t="shared" si="3"/>
        <v/>
      </c>
    </row>
    <row r="208" s="341" customFormat="1" ht="36" customHeight="1" spans="1:4">
      <c r="A208" s="396" t="s">
        <v>1423</v>
      </c>
      <c r="B208" s="352">
        <v>0</v>
      </c>
      <c r="C208" s="352">
        <v>0</v>
      </c>
      <c r="D208" s="372" t="str">
        <f t="shared" si="3"/>
        <v/>
      </c>
    </row>
    <row r="209" s="341" customFormat="1" ht="36" customHeight="1" spans="1:4">
      <c r="A209" s="396" t="s">
        <v>1424</v>
      </c>
      <c r="B209" s="352">
        <v>0</v>
      </c>
      <c r="C209" s="352">
        <v>0</v>
      </c>
      <c r="D209" s="372" t="str">
        <f t="shared" si="3"/>
        <v/>
      </c>
    </row>
    <row r="210" ht="36" customHeight="1" spans="1:4">
      <c r="A210" s="396" t="s">
        <v>1425</v>
      </c>
      <c r="B210" s="352">
        <v>3697</v>
      </c>
      <c r="C210" s="352">
        <v>1481</v>
      </c>
      <c r="D210" s="372">
        <f t="shared" si="3"/>
        <v>-0.599404922910468</v>
      </c>
    </row>
    <row r="211" ht="36" customHeight="1" spans="1:4">
      <c r="A211" s="396" t="s">
        <v>1426</v>
      </c>
      <c r="B211" s="352">
        <v>0</v>
      </c>
      <c r="C211" s="352">
        <v>0</v>
      </c>
      <c r="D211" s="372" t="str">
        <f t="shared" si="3"/>
        <v/>
      </c>
    </row>
    <row r="212" ht="36" customHeight="1" spans="1:4">
      <c r="A212" s="396" t="s">
        <v>1427</v>
      </c>
      <c r="B212" s="352">
        <v>0</v>
      </c>
      <c r="C212" s="352">
        <v>0</v>
      </c>
      <c r="D212" s="372" t="str">
        <f t="shared" si="3"/>
        <v/>
      </c>
    </row>
    <row r="213" ht="36" customHeight="1" spans="1:4">
      <c r="A213" s="396" t="s">
        <v>1428</v>
      </c>
      <c r="B213" s="352">
        <v>1218</v>
      </c>
      <c r="C213" s="352">
        <v>406</v>
      </c>
      <c r="D213" s="372">
        <f t="shared" si="3"/>
        <v>-0.666666666666667</v>
      </c>
    </row>
    <row r="214" ht="36" customHeight="1" spans="1:4">
      <c r="A214" s="396" t="s">
        <v>1429</v>
      </c>
      <c r="B214" s="352">
        <v>0</v>
      </c>
      <c r="C214" s="352">
        <v>15860</v>
      </c>
      <c r="D214" s="372" t="str">
        <f t="shared" si="3"/>
        <v/>
      </c>
    </row>
    <row r="215" ht="36" customHeight="1" spans="1:4">
      <c r="A215" s="397" t="s">
        <v>1430</v>
      </c>
      <c r="B215" s="349">
        <f>B216</f>
        <v>0</v>
      </c>
      <c r="C215" s="349">
        <f>C216</f>
        <v>0</v>
      </c>
      <c r="D215" s="372" t="str">
        <f t="shared" si="3"/>
        <v/>
      </c>
    </row>
    <row r="216" ht="36" customHeight="1" spans="1:4">
      <c r="A216" s="396" t="s">
        <v>1431</v>
      </c>
      <c r="B216" s="352">
        <f>SUM(B217:B232)</f>
        <v>0</v>
      </c>
      <c r="C216" s="352">
        <f>SUM(C217:C232)</f>
        <v>0</v>
      </c>
      <c r="D216" s="372" t="str">
        <f t="shared" si="3"/>
        <v/>
      </c>
    </row>
    <row r="217" s="341" customFormat="1" ht="36" customHeight="1" spans="1:4">
      <c r="A217" s="396" t="s">
        <v>1432</v>
      </c>
      <c r="B217" s="352">
        <v>0</v>
      </c>
      <c r="C217" s="352">
        <v>0</v>
      </c>
      <c r="D217" s="372" t="str">
        <f t="shared" si="3"/>
        <v/>
      </c>
    </row>
    <row r="218" s="341" customFormat="1" ht="36" customHeight="1" spans="1:4">
      <c r="A218" s="396" t="s">
        <v>1433</v>
      </c>
      <c r="B218" s="352">
        <v>0</v>
      </c>
      <c r="C218" s="352">
        <v>0</v>
      </c>
      <c r="D218" s="372" t="str">
        <f t="shared" si="3"/>
        <v/>
      </c>
    </row>
    <row r="219" s="341" customFormat="1" ht="36" customHeight="1" spans="1:4">
      <c r="A219" s="396" t="s">
        <v>1434</v>
      </c>
      <c r="B219" s="352">
        <v>0</v>
      </c>
      <c r="C219" s="352">
        <v>0</v>
      </c>
      <c r="D219" s="372" t="str">
        <f t="shared" si="3"/>
        <v/>
      </c>
    </row>
    <row r="220" ht="36" customHeight="1" spans="1:4">
      <c r="A220" s="396" t="s">
        <v>1435</v>
      </c>
      <c r="B220" s="352">
        <v>0</v>
      </c>
      <c r="C220" s="352">
        <v>0</v>
      </c>
      <c r="D220" s="372" t="str">
        <f t="shared" si="3"/>
        <v/>
      </c>
    </row>
    <row r="221" s="341" customFormat="1" ht="36" customHeight="1" spans="1:4">
      <c r="A221" s="396" t="s">
        <v>1436</v>
      </c>
      <c r="B221" s="352">
        <v>0</v>
      </c>
      <c r="C221" s="352">
        <v>0</v>
      </c>
      <c r="D221" s="372" t="str">
        <f t="shared" si="3"/>
        <v/>
      </c>
    </row>
    <row r="222" s="341" customFormat="1" ht="36" customHeight="1" spans="1:4">
      <c r="A222" s="396" t="s">
        <v>1437</v>
      </c>
      <c r="B222" s="352">
        <v>0</v>
      </c>
      <c r="C222" s="352">
        <v>0</v>
      </c>
      <c r="D222" s="372" t="str">
        <f t="shared" si="3"/>
        <v/>
      </c>
    </row>
    <row r="223" ht="36" customHeight="1" spans="1:4">
      <c r="A223" s="396" t="s">
        <v>1438</v>
      </c>
      <c r="B223" s="352">
        <v>0</v>
      </c>
      <c r="C223" s="352">
        <v>0</v>
      </c>
      <c r="D223" s="372" t="str">
        <f t="shared" si="3"/>
        <v/>
      </c>
    </row>
    <row r="224" s="341" customFormat="1" ht="36" customHeight="1" spans="1:4">
      <c r="A224" s="396" t="s">
        <v>1439</v>
      </c>
      <c r="B224" s="352">
        <v>0</v>
      </c>
      <c r="C224" s="352">
        <v>0</v>
      </c>
      <c r="D224" s="372" t="str">
        <f t="shared" si="3"/>
        <v/>
      </c>
    </row>
    <row r="225" ht="36" customHeight="1" spans="1:4">
      <c r="A225" s="396" t="s">
        <v>1440</v>
      </c>
      <c r="B225" s="352">
        <v>0</v>
      </c>
      <c r="C225" s="352">
        <v>0</v>
      </c>
      <c r="D225" s="372" t="str">
        <f t="shared" si="3"/>
        <v/>
      </c>
    </row>
    <row r="226" s="341" customFormat="1" ht="36" customHeight="1" spans="1:4">
      <c r="A226" s="396" t="s">
        <v>1441</v>
      </c>
      <c r="B226" s="352">
        <v>0</v>
      </c>
      <c r="C226" s="352">
        <v>0</v>
      </c>
      <c r="D226" s="372" t="str">
        <f t="shared" si="3"/>
        <v/>
      </c>
    </row>
    <row r="227" s="341" customFormat="1" ht="36" customHeight="1" spans="1:4">
      <c r="A227" s="396" t="s">
        <v>1442</v>
      </c>
      <c r="B227" s="352">
        <v>0</v>
      </c>
      <c r="C227" s="352">
        <v>0</v>
      </c>
      <c r="D227" s="372" t="str">
        <f t="shared" si="3"/>
        <v/>
      </c>
    </row>
    <row r="228" ht="36" customHeight="1" spans="1:4">
      <c r="A228" s="396" t="s">
        <v>1443</v>
      </c>
      <c r="B228" s="352">
        <v>0</v>
      </c>
      <c r="C228" s="352">
        <v>0</v>
      </c>
      <c r="D228" s="372" t="str">
        <f t="shared" si="3"/>
        <v/>
      </c>
    </row>
    <row r="229" ht="36" customHeight="1" spans="1:4">
      <c r="A229" s="396" t="s">
        <v>1444</v>
      </c>
      <c r="B229" s="352">
        <v>0</v>
      </c>
      <c r="C229" s="352">
        <v>0</v>
      </c>
      <c r="D229" s="372" t="str">
        <f t="shared" si="3"/>
        <v/>
      </c>
    </row>
    <row r="230" ht="36" customHeight="1" spans="1:4">
      <c r="A230" s="396" t="s">
        <v>1445</v>
      </c>
      <c r="B230" s="352">
        <v>0</v>
      </c>
      <c r="C230" s="352">
        <v>0</v>
      </c>
      <c r="D230" s="372" t="str">
        <f t="shared" si="3"/>
        <v/>
      </c>
    </row>
    <row r="231" ht="36" customHeight="1" spans="1:4">
      <c r="A231" s="396" t="s">
        <v>1446</v>
      </c>
      <c r="B231" s="352">
        <v>0</v>
      </c>
      <c r="C231" s="352">
        <v>0</v>
      </c>
      <c r="D231" s="372" t="str">
        <f t="shared" si="3"/>
        <v/>
      </c>
    </row>
    <row r="232" ht="36" customHeight="1" spans="1:4">
      <c r="A232" s="396" t="s">
        <v>1447</v>
      </c>
      <c r="B232" s="352">
        <v>0</v>
      </c>
      <c r="C232" s="352">
        <v>0</v>
      </c>
      <c r="D232" s="372" t="str">
        <f t="shared" si="3"/>
        <v/>
      </c>
    </row>
    <row r="233" ht="36" customHeight="1" spans="1:4">
      <c r="A233" s="396"/>
      <c r="B233" s="352"/>
      <c r="C233" s="352"/>
      <c r="D233" s="372" t="str">
        <f t="shared" si="3"/>
        <v/>
      </c>
    </row>
    <row r="234" ht="36" customHeight="1" spans="1:4">
      <c r="A234" s="398" t="s">
        <v>1448</v>
      </c>
      <c r="B234" s="349">
        <f>SUM(B4,B20,B32,B39,B94,B118,B170,B174,B197,B215)</f>
        <v>534523</v>
      </c>
      <c r="C234" s="349">
        <f>SUM(C4,C20,C32,C39,C94,C118,C170,C174,C197,C215)</f>
        <v>882638</v>
      </c>
      <c r="D234" s="372">
        <f t="shared" si="3"/>
        <v>0.651262901689918</v>
      </c>
    </row>
    <row r="235" ht="36" customHeight="1" spans="1:4">
      <c r="A235" s="358" t="s">
        <v>73</v>
      </c>
      <c r="B235" s="383">
        <f>SUM(B236,B239,B240,B241)</f>
        <v>193277</v>
      </c>
      <c r="C235" s="383">
        <f>SUM(C236,C239,C240,C241)</f>
        <v>197783</v>
      </c>
      <c r="D235" s="372">
        <f t="shared" si="3"/>
        <v>0.0233136896785442</v>
      </c>
    </row>
    <row r="236" s="341" customFormat="1" ht="36" customHeight="1" spans="1:4">
      <c r="A236" s="359" t="s">
        <v>1449</v>
      </c>
      <c r="B236" s="383">
        <f>SUM(B237:B238)</f>
        <v>0</v>
      </c>
      <c r="C236" s="383">
        <f>SUM(C237:C238)</f>
        <v>0</v>
      </c>
      <c r="D236" s="372"/>
    </row>
    <row r="237" ht="36" customHeight="1" spans="1:4">
      <c r="A237" s="359" t="s">
        <v>1450</v>
      </c>
      <c r="B237" s="399"/>
      <c r="C237" s="399"/>
      <c r="D237" s="372"/>
    </row>
    <row r="238" ht="36" customHeight="1" spans="1:4">
      <c r="A238" s="359" t="s">
        <v>1451</v>
      </c>
      <c r="B238" s="383"/>
      <c r="C238" s="383"/>
      <c r="D238" s="372"/>
    </row>
    <row r="239" ht="36" customHeight="1" spans="1:4">
      <c r="A239" s="359" t="s">
        <v>78</v>
      </c>
      <c r="B239" s="383">
        <v>116805</v>
      </c>
      <c r="C239" s="383">
        <v>150000</v>
      </c>
      <c r="D239" s="372"/>
    </row>
    <row r="240" ht="36" customHeight="1" spans="1:4">
      <c r="A240" s="359" t="s">
        <v>79</v>
      </c>
      <c r="B240" s="383">
        <v>76472</v>
      </c>
      <c r="C240" s="383">
        <v>47783</v>
      </c>
      <c r="D240" s="372"/>
    </row>
    <row r="241" ht="36" customHeight="1" spans="1:4">
      <c r="A241" s="360" t="s">
        <v>80</v>
      </c>
      <c r="B241" s="383"/>
      <c r="C241" s="383"/>
      <c r="D241" s="372"/>
    </row>
    <row r="242" ht="36" customHeight="1" spans="1:4">
      <c r="A242" s="400" t="s">
        <v>84</v>
      </c>
      <c r="B242" s="399">
        <v>102000</v>
      </c>
      <c r="C242" s="399"/>
      <c r="D242" s="372"/>
    </row>
    <row r="243" ht="36" customHeight="1" spans="1:4">
      <c r="A243" s="396"/>
      <c r="B243" s="352"/>
      <c r="C243" s="352"/>
      <c r="D243" s="372" t="str">
        <f t="shared" si="3"/>
        <v/>
      </c>
    </row>
    <row r="244" ht="36" customHeight="1" spans="1:4">
      <c r="A244" s="398" t="s">
        <v>85</v>
      </c>
      <c r="B244" s="349">
        <f>SUM(B234,B235,B242)</f>
        <v>829800</v>
      </c>
      <c r="C244" s="349">
        <f>SUM(C234,C235,C242)</f>
        <v>1080421</v>
      </c>
      <c r="D244" s="372">
        <f t="shared" si="3"/>
        <v>0.302025789346831</v>
      </c>
    </row>
  </sheetData>
  <mergeCells count="1">
    <mergeCell ref="A1:D1"/>
  </mergeCells>
  <conditionalFormatting sqref="A235">
    <cfRule type="expression" dxfId="1" priority="1" stopIfTrue="1">
      <formula>"len($A:$A)=3"</formula>
    </cfRule>
  </conditionalFormatting>
  <conditionalFormatting sqref="B237">
    <cfRule type="expression" dxfId="1" priority="3" stopIfTrue="1">
      <formula>"len($A:$A)=3"</formula>
    </cfRule>
  </conditionalFormatting>
  <conditionalFormatting sqref="C237">
    <cfRule type="expression" dxfId="1" priority="2"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6"/>
  <sheetViews>
    <sheetView showZeros="0" view="pageBreakPreview" zoomScale="80" zoomScaleNormal="115" workbookViewId="0">
      <pane ySplit="3" topLeftCell="A28" activePane="bottomLeft" state="frozen"/>
      <selection/>
      <selection pane="bottomLeft" activeCell="A1" sqref="$A1:$XFD1048576"/>
    </sheetView>
  </sheetViews>
  <sheetFormatPr defaultColWidth="9" defaultRowHeight="14.25" outlineLevelCol="3"/>
  <cols>
    <col min="1" max="1" width="50.775" style="249" customWidth="1"/>
    <col min="2" max="3" width="21.6666666666667" style="249" customWidth="1"/>
    <col min="4" max="4" width="23.4416666666667" style="365" customWidth="1"/>
    <col min="5" max="16384" width="9" style="249"/>
  </cols>
  <sheetData>
    <row r="1" ht="45.25" customHeight="1" spans="1:4">
      <c r="A1" s="366" t="s">
        <v>1452</v>
      </c>
      <c r="B1" s="366"/>
      <c r="C1" s="366"/>
      <c r="D1" s="366"/>
    </row>
    <row r="2" s="362" customFormat="1" ht="20.05" customHeight="1" spans="1:4">
      <c r="A2" s="367"/>
      <c r="B2" s="368"/>
      <c r="C2" s="367"/>
      <c r="D2" s="369" t="s">
        <v>2</v>
      </c>
    </row>
    <row r="3" s="363" customFormat="1" ht="45.25" customHeight="1" spans="1:4">
      <c r="A3" s="370" t="s">
        <v>3</v>
      </c>
      <c r="B3" s="174" t="s">
        <v>4</v>
      </c>
      <c r="C3" s="174" t="s">
        <v>5</v>
      </c>
      <c r="D3" s="334" t="s">
        <v>6</v>
      </c>
    </row>
    <row r="4" s="363" customFormat="1" ht="36" customHeight="1" spans="1:4">
      <c r="A4" s="371" t="s">
        <v>1231</v>
      </c>
      <c r="B4" s="279">
        <v>0</v>
      </c>
      <c r="C4" s="279">
        <v>0</v>
      </c>
      <c r="D4" s="372" t="str">
        <f t="shared" ref="D4:D36" si="0">IF(B4&lt;&gt;0,C4/B4-1,"")</f>
        <v/>
      </c>
    </row>
    <row r="5" ht="36" customHeight="1" spans="1:4">
      <c r="A5" s="371" t="s">
        <v>1232</v>
      </c>
      <c r="B5" s="279">
        <v>0</v>
      </c>
      <c r="C5" s="279">
        <v>0</v>
      </c>
      <c r="D5" s="372" t="str">
        <f t="shared" si="0"/>
        <v/>
      </c>
    </row>
    <row r="6" ht="36" customHeight="1" spans="1:4">
      <c r="A6" s="371" t="s">
        <v>1233</v>
      </c>
      <c r="B6" s="279">
        <v>0</v>
      </c>
      <c r="C6" s="279">
        <v>0</v>
      </c>
      <c r="D6" s="372" t="str">
        <f t="shared" si="0"/>
        <v/>
      </c>
    </row>
    <row r="7" ht="36" customHeight="1" spans="1:4">
      <c r="A7" s="371" t="s">
        <v>1234</v>
      </c>
      <c r="B7" s="279">
        <v>0</v>
      </c>
      <c r="C7" s="279">
        <v>0</v>
      </c>
      <c r="D7" s="372" t="str">
        <f t="shared" si="0"/>
        <v/>
      </c>
    </row>
    <row r="8" ht="36" customHeight="1" spans="1:4">
      <c r="A8" s="371" t="s">
        <v>1235</v>
      </c>
      <c r="B8" s="373">
        <f>SUM(B9:B13)</f>
        <v>39388</v>
      </c>
      <c r="C8" s="373">
        <f>SUM(C9:C13)</f>
        <v>360000</v>
      </c>
      <c r="D8" s="372">
        <f t="shared" si="0"/>
        <v>8.1398395450391</v>
      </c>
    </row>
    <row r="9" ht="36" customHeight="1" spans="1:4">
      <c r="A9" s="374" t="s">
        <v>1236</v>
      </c>
      <c r="B9" s="279">
        <v>26174</v>
      </c>
      <c r="C9" s="279">
        <v>360000</v>
      </c>
      <c r="D9" s="372">
        <f t="shared" si="0"/>
        <v>12.7541071292122</v>
      </c>
    </row>
    <row r="10" ht="36" customHeight="1" spans="1:4">
      <c r="A10" s="374" t="s">
        <v>1237</v>
      </c>
      <c r="B10" s="279">
        <v>12366</v>
      </c>
      <c r="C10" s="279">
        <v>0</v>
      </c>
      <c r="D10" s="372">
        <f t="shared" si="0"/>
        <v>-1</v>
      </c>
    </row>
    <row r="11" ht="36" customHeight="1" spans="1:4">
      <c r="A11" s="371" t="s">
        <v>1238</v>
      </c>
      <c r="B11" s="279">
        <v>0</v>
      </c>
      <c r="C11" s="279">
        <v>0</v>
      </c>
      <c r="D11" s="372" t="str">
        <f t="shared" si="0"/>
        <v/>
      </c>
    </row>
    <row r="12" ht="36" customHeight="1" spans="1:4">
      <c r="A12" s="371" t="s">
        <v>1239</v>
      </c>
      <c r="B12" s="375">
        <v>0</v>
      </c>
      <c r="C12" s="375">
        <v>0</v>
      </c>
      <c r="D12" s="372" t="str">
        <f t="shared" si="0"/>
        <v/>
      </c>
    </row>
    <row r="13" ht="36" customHeight="1" spans="1:4">
      <c r="A13" s="371" t="s">
        <v>1240</v>
      </c>
      <c r="B13" s="279">
        <v>848</v>
      </c>
      <c r="C13" s="279">
        <v>0</v>
      </c>
      <c r="D13" s="372">
        <f t="shared" si="0"/>
        <v>-1</v>
      </c>
    </row>
    <row r="14" ht="36" customHeight="1" spans="1:4">
      <c r="A14" s="371" t="s">
        <v>1241</v>
      </c>
      <c r="B14" s="279">
        <v>0</v>
      </c>
      <c r="C14" s="279">
        <v>0</v>
      </c>
      <c r="D14" s="372" t="str">
        <f t="shared" si="0"/>
        <v/>
      </c>
    </row>
    <row r="15" ht="36" customHeight="1" spans="1:4">
      <c r="A15" s="371" t="s">
        <v>1242</v>
      </c>
      <c r="B15" s="373">
        <f>SUM(B16:B17)</f>
        <v>7781</v>
      </c>
      <c r="C15" s="373">
        <f>SUM(C16:C17)</f>
        <v>8900</v>
      </c>
      <c r="D15" s="372">
        <f t="shared" si="0"/>
        <v>0.143811849376687</v>
      </c>
    </row>
    <row r="16" ht="36" customHeight="1" spans="1:4">
      <c r="A16" s="371" t="s">
        <v>1243</v>
      </c>
      <c r="B16" s="279">
        <v>3445</v>
      </c>
      <c r="C16" s="279">
        <v>3650</v>
      </c>
      <c r="D16" s="372">
        <f t="shared" si="0"/>
        <v>0.0595065312046443</v>
      </c>
    </row>
    <row r="17" ht="36" customHeight="1" spans="1:4">
      <c r="A17" s="371" t="s">
        <v>1244</v>
      </c>
      <c r="B17" s="279">
        <v>4336</v>
      </c>
      <c r="C17" s="279">
        <v>5250</v>
      </c>
      <c r="D17" s="372">
        <f t="shared" si="0"/>
        <v>0.210793357933579</v>
      </c>
    </row>
    <row r="18" ht="36" customHeight="1" spans="1:4">
      <c r="A18" s="371" t="s">
        <v>1245</v>
      </c>
      <c r="B18" s="279">
        <v>3822</v>
      </c>
      <c r="C18" s="279">
        <v>2350</v>
      </c>
      <c r="D18" s="372">
        <f t="shared" si="0"/>
        <v>-0.385138670852957</v>
      </c>
    </row>
    <row r="19" ht="36" customHeight="1" spans="1:4">
      <c r="A19" s="371" t="s">
        <v>1246</v>
      </c>
      <c r="B19" s="279">
        <v>1118</v>
      </c>
      <c r="C19" s="279">
        <v>1305</v>
      </c>
      <c r="D19" s="372">
        <f t="shared" si="0"/>
        <v>0.167262969588551</v>
      </c>
    </row>
    <row r="20" ht="36" customHeight="1" spans="1:4">
      <c r="A20" s="371" t="s">
        <v>1247</v>
      </c>
      <c r="B20" s="279">
        <v>0</v>
      </c>
      <c r="C20" s="279">
        <v>0</v>
      </c>
      <c r="D20" s="372" t="str">
        <f t="shared" si="0"/>
        <v/>
      </c>
    </row>
    <row r="21" ht="36" customHeight="1" spans="1:4">
      <c r="A21" s="371" t="s">
        <v>1248</v>
      </c>
      <c r="B21" s="279">
        <v>0</v>
      </c>
      <c r="C21" s="279">
        <v>0</v>
      </c>
      <c r="D21" s="372" t="str">
        <f t="shared" si="0"/>
        <v/>
      </c>
    </row>
    <row r="22" ht="36" customHeight="1" spans="1:4">
      <c r="A22" s="376" t="s">
        <v>1249</v>
      </c>
      <c r="B22" s="279">
        <v>3588</v>
      </c>
      <c r="C22" s="279">
        <v>5163</v>
      </c>
      <c r="D22" s="372">
        <f t="shared" si="0"/>
        <v>0.438963210702341</v>
      </c>
    </row>
    <row r="23" ht="36" customHeight="1" spans="1:4">
      <c r="A23" s="377" t="s">
        <v>1250</v>
      </c>
      <c r="B23" s="279">
        <v>356</v>
      </c>
      <c r="C23" s="279">
        <v>450</v>
      </c>
      <c r="D23" s="372">
        <f t="shared" si="0"/>
        <v>0.264044943820225</v>
      </c>
    </row>
    <row r="24" ht="36" customHeight="1" spans="1:4">
      <c r="A24" s="377" t="s">
        <v>1251</v>
      </c>
      <c r="B24" s="279">
        <v>15</v>
      </c>
      <c r="C24" s="279">
        <v>0</v>
      </c>
      <c r="D24" s="372">
        <f t="shared" si="0"/>
        <v>-1</v>
      </c>
    </row>
    <row r="25" ht="36" customHeight="1" spans="1:4">
      <c r="A25" s="376" t="s">
        <v>1252</v>
      </c>
      <c r="B25" s="277">
        <v>0</v>
      </c>
      <c r="C25" s="277">
        <v>0</v>
      </c>
      <c r="D25" s="372" t="str">
        <f t="shared" si="0"/>
        <v/>
      </c>
    </row>
    <row r="26" ht="36" customHeight="1" spans="1:4">
      <c r="A26" s="378"/>
      <c r="B26" s="279"/>
      <c r="C26" s="279"/>
      <c r="D26" s="372" t="str">
        <f t="shared" si="0"/>
        <v/>
      </c>
    </row>
    <row r="27" ht="36" customHeight="1" spans="1:4">
      <c r="A27" s="379" t="s">
        <v>1453</v>
      </c>
      <c r="B27" s="373">
        <f>SUM(B4,B5,B6,B7,B8,B14,B15,B18,B19,B20,B21,B22,B23,B24,B25)</f>
        <v>56068</v>
      </c>
      <c r="C27" s="373">
        <f>SUM(C4,C5,C6,C7,C8,C14,C15,C18,C19,C20,C21,C22,C23,C24,C25)</f>
        <v>378168</v>
      </c>
      <c r="D27" s="372">
        <f t="shared" si="0"/>
        <v>5.74480987372476</v>
      </c>
    </row>
    <row r="28" s="364" customFormat="1" ht="36" customHeight="1" spans="1:4">
      <c r="A28" s="380" t="s">
        <v>34</v>
      </c>
      <c r="B28" s="381">
        <f>SUM(B29,B32,B33,B34)</f>
        <v>93771</v>
      </c>
      <c r="C28" s="381">
        <f>SUM(C29,C32,C33,C34)</f>
        <v>51860</v>
      </c>
      <c r="D28" s="372">
        <f t="shared" si="0"/>
        <v>-0.446950549743524</v>
      </c>
    </row>
    <row r="29" ht="36" customHeight="1" spans="1:4">
      <c r="A29" s="382" t="s">
        <v>1254</v>
      </c>
      <c r="B29" s="381">
        <f>SUM(B30,B31)</f>
        <v>44973</v>
      </c>
      <c r="C29" s="381">
        <f>SUM(C30,C31)</f>
        <v>50000</v>
      </c>
      <c r="D29" s="372"/>
    </row>
    <row r="30" ht="36" customHeight="1" spans="1:4">
      <c r="A30" s="382" t="s">
        <v>1255</v>
      </c>
      <c r="B30" s="383">
        <v>44973</v>
      </c>
      <c r="C30" s="279">
        <v>50000</v>
      </c>
      <c r="D30" s="372"/>
    </row>
    <row r="31" ht="36" customHeight="1" spans="1:4">
      <c r="A31" s="382" t="s">
        <v>1256</v>
      </c>
      <c r="B31" s="383"/>
      <c r="C31" s="279"/>
      <c r="D31" s="372"/>
    </row>
    <row r="32" ht="36" customHeight="1" spans="1:4">
      <c r="A32" s="382" t="s">
        <v>39</v>
      </c>
      <c r="B32" s="381">
        <v>3003</v>
      </c>
      <c r="C32" s="279">
        <v>1860</v>
      </c>
      <c r="D32" s="372"/>
    </row>
    <row r="33" ht="36" customHeight="1" spans="1:4">
      <c r="A33" s="382" t="s">
        <v>40</v>
      </c>
      <c r="B33" s="381">
        <v>3895</v>
      </c>
      <c r="C33" s="279"/>
      <c r="D33" s="372"/>
    </row>
    <row r="34" ht="36" customHeight="1" spans="1:4">
      <c r="A34" s="382" t="s">
        <v>41</v>
      </c>
      <c r="B34" s="381">
        <v>41900</v>
      </c>
      <c r="C34" s="384"/>
      <c r="D34" s="372"/>
    </row>
    <row r="35" ht="36" customHeight="1" spans="1:4">
      <c r="A35" s="378"/>
      <c r="B35" s="279"/>
      <c r="C35" s="279"/>
      <c r="D35" s="372" t="str">
        <f t="shared" si="0"/>
        <v/>
      </c>
    </row>
    <row r="36" ht="36" customHeight="1" spans="1:4">
      <c r="A36" s="379" t="s">
        <v>88</v>
      </c>
      <c r="B36" s="373">
        <f>SUM(B27,B28)</f>
        <v>149839</v>
      </c>
      <c r="C36" s="373">
        <f>SUM(C27,C28)</f>
        <v>430028</v>
      </c>
      <c r="D36" s="372">
        <f t="shared" si="0"/>
        <v>1.86993372886899</v>
      </c>
    </row>
  </sheetData>
  <mergeCells count="1">
    <mergeCell ref="A1:D1"/>
  </mergeCells>
  <conditionalFormatting sqref="A29">
    <cfRule type="expression" dxfId="1" priority="2" stopIfTrue="1">
      <formula>"len($A:$A)=3"</formula>
    </cfRule>
  </conditionalFormatting>
  <conditionalFormatting sqref="A30:A31">
    <cfRule type="expression" dxfId="1" priority="1" stopIfTrue="1">
      <formula>"len($A:$A)=3"</formula>
    </cfRule>
  </conditionalFormatting>
  <conditionalFormatting sqref="A5:B7 A12 A13:B14 A16:B21 A15 A9:B11 A8">
    <cfRule type="expression" dxfId="1" priority="4" stopIfTrue="1">
      <formula>"len($A:$A)=3"</formula>
    </cfRule>
  </conditionalFormatting>
  <conditionalFormatting sqref="A32:B34 B29:C29 A28:C28">
    <cfRule type="expression" dxfId="1" priority="3"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44"/>
  <sheetViews>
    <sheetView showZeros="0" view="pageBreakPreview" zoomScale="80" zoomScaleNormal="115" workbookViewId="0">
      <pane ySplit="3" topLeftCell="A237" activePane="bottomLeft" state="frozen"/>
      <selection/>
      <selection pane="bottomLeft" activeCell="A1" sqref="$A1:$XFD1048576"/>
    </sheetView>
  </sheetViews>
  <sheetFormatPr defaultColWidth="9" defaultRowHeight="14.25" outlineLevelCol="3"/>
  <cols>
    <col min="1" max="1" width="50.775" style="341" customWidth="1"/>
    <col min="2" max="3" width="21.6666666666667" style="342" customWidth="1"/>
    <col min="4" max="4" width="23.1083333333333" style="343" customWidth="1"/>
    <col min="5" max="5" width="9.33333333333333" style="341"/>
    <col min="6" max="16384" width="9" style="341"/>
  </cols>
  <sheetData>
    <row r="1" ht="45.25" customHeight="1" spans="1:4">
      <c r="A1" s="344" t="s">
        <v>1454</v>
      </c>
      <c r="B1" s="344"/>
      <c r="C1" s="344"/>
      <c r="D1" s="344"/>
    </row>
    <row r="2" s="338" customFormat="1" ht="20.05" customHeight="1" spans="1:4">
      <c r="A2" s="345"/>
      <c r="B2" s="345"/>
      <c r="C2" s="345"/>
      <c r="D2" s="346" t="s">
        <v>2</v>
      </c>
    </row>
    <row r="3" s="339" customFormat="1" ht="45.25" customHeight="1" spans="1:4">
      <c r="A3" s="347" t="s">
        <v>3</v>
      </c>
      <c r="B3" s="174" t="s">
        <v>4</v>
      </c>
      <c r="C3" s="174" t="s">
        <v>5</v>
      </c>
      <c r="D3" s="334" t="s">
        <v>6</v>
      </c>
    </row>
    <row r="4" ht="36" customHeight="1" spans="1:4">
      <c r="A4" s="348" t="s">
        <v>1258</v>
      </c>
      <c r="B4" s="349">
        <f>SUM(B5,B11,B17)</f>
        <v>0</v>
      </c>
      <c r="C4" s="349">
        <f>SUM(C5,C11,C17)</f>
        <v>0</v>
      </c>
      <c r="D4" s="350" t="str">
        <f t="shared" ref="D4:D67" si="0">IF(B4&lt;&gt;0,C4/B4-1,"")</f>
        <v/>
      </c>
    </row>
    <row r="5" ht="36" customHeight="1" spans="1:4">
      <c r="A5" s="351" t="s">
        <v>1259</v>
      </c>
      <c r="B5" s="352">
        <f>SUM(B6:B10)</f>
        <v>0</v>
      </c>
      <c r="C5" s="352">
        <f>SUM(C6:C10)</f>
        <v>0</v>
      </c>
      <c r="D5" s="350" t="str">
        <f t="shared" si="0"/>
        <v/>
      </c>
    </row>
    <row r="6" ht="36" customHeight="1" spans="1:4">
      <c r="A6" s="353" t="s">
        <v>1260</v>
      </c>
      <c r="B6" s="352">
        <v>0</v>
      </c>
      <c r="C6" s="352">
        <v>0</v>
      </c>
      <c r="D6" s="350" t="str">
        <f t="shared" si="0"/>
        <v/>
      </c>
    </row>
    <row r="7" ht="36" customHeight="1" spans="1:4">
      <c r="A7" s="353" t="s">
        <v>1261</v>
      </c>
      <c r="B7" s="352">
        <v>0</v>
      </c>
      <c r="C7" s="352">
        <v>0</v>
      </c>
      <c r="D7" s="350" t="str">
        <f t="shared" si="0"/>
        <v/>
      </c>
    </row>
    <row r="8" ht="36" customHeight="1" spans="1:4">
      <c r="A8" s="353" t="s">
        <v>1262</v>
      </c>
      <c r="B8" s="352">
        <v>0</v>
      </c>
      <c r="C8" s="352">
        <v>0</v>
      </c>
      <c r="D8" s="350" t="str">
        <f t="shared" si="0"/>
        <v/>
      </c>
    </row>
    <row r="9" ht="36" customHeight="1" spans="1:4">
      <c r="A9" s="353" t="s">
        <v>1263</v>
      </c>
      <c r="B9" s="352">
        <v>0</v>
      </c>
      <c r="C9" s="352">
        <v>0</v>
      </c>
      <c r="D9" s="350" t="str">
        <f t="shared" si="0"/>
        <v/>
      </c>
    </row>
    <row r="10" ht="36" customHeight="1" spans="1:4">
      <c r="A10" s="353" t="s">
        <v>1264</v>
      </c>
      <c r="B10" s="352">
        <v>0</v>
      </c>
      <c r="C10" s="352">
        <v>0</v>
      </c>
      <c r="D10" s="350" t="str">
        <f t="shared" si="0"/>
        <v/>
      </c>
    </row>
    <row r="11" ht="36" customHeight="1" spans="1:4">
      <c r="A11" s="351" t="s">
        <v>1265</v>
      </c>
      <c r="B11" s="352">
        <f>SUM(B12:B16)</f>
        <v>0</v>
      </c>
      <c r="C11" s="352">
        <f>SUM(C12:C16)</f>
        <v>0</v>
      </c>
      <c r="D11" s="350" t="str">
        <f t="shared" si="0"/>
        <v/>
      </c>
    </row>
    <row r="12" ht="36" customHeight="1" spans="1:4">
      <c r="A12" s="351" t="s">
        <v>1266</v>
      </c>
      <c r="B12" s="352">
        <v>0</v>
      </c>
      <c r="C12" s="352">
        <v>0</v>
      </c>
      <c r="D12" s="350" t="str">
        <f t="shared" si="0"/>
        <v/>
      </c>
    </row>
    <row r="13" ht="36" customHeight="1" spans="1:4">
      <c r="A13" s="353" t="s">
        <v>1267</v>
      </c>
      <c r="B13" s="352">
        <v>0</v>
      </c>
      <c r="C13" s="352">
        <v>0</v>
      </c>
      <c r="D13" s="350" t="str">
        <f t="shared" si="0"/>
        <v/>
      </c>
    </row>
    <row r="14" ht="36" customHeight="1" spans="1:4">
      <c r="A14" s="353" t="s">
        <v>1268</v>
      </c>
      <c r="B14" s="352">
        <v>0</v>
      </c>
      <c r="C14" s="352">
        <v>0</v>
      </c>
      <c r="D14" s="350" t="str">
        <f t="shared" si="0"/>
        <v/>
      </c>
    </row>
    <row r="15" ht="36" customHeight="1" spans="1:4">
      <c r="A15" s="353" t="s">
        <v>1269</v>
      </c>
      <c r="B15" s="352">
        <v>0</v>
      </c>
      <c r="C15" s="352">
        <v>0</v>
      </c>
      <c r="D15" s="350" t="str">
        <f t="shared" si="0"/>
        <v/>
      </c>
    </row>
    <row r="16" ht="36" customHeight="1" spans="1:4">
      <c r="A16" s="353" t="s">
        <v>1270</v>
      </c>
      <c r="B16" s="352">
        <v>0</v>
      </c>
      <c r="C16" s="352">
        <v>0</v>
      </c>
      <c r="D16" s="350" t="str">
        <f t="shared" si="0"/>
        <v/>
      </c>
    </row>
    <row r="17" ht="36" customHeight="1" spans="1:4">
      <c r="A17" s="353" t="s">
        <v>1271</v>
      </c>
      <c r="B17" s="352">
        <f>SUM(B18:B19)</f>
        <v>0</v>
      </c>
      <c r="C17" s="352">
        <f>SUM(C18:C19)</f>
        <v>0</v>
      </c>
      <c r="D17" s="350" t="str">
        <f t="shared" si="0"/>
        <v/>
      </c>
    </row>
    <row r="18" ht="36" customHeight="1" spans="1:4">
      <c r="A18" s="351" t="s">
        <v>1272</v>
      </c>
      <c r="B18" s="352">
        <v>0</v>
      </c>
      <c r="C18" s="352">
        <v>0</v>
      </c>
      <c r="D18" s="350" t="str">
        <f t="shared" si="0"/>
        <v/>
      </c>
    </row>
    <row r="19" ht="36" customHeight="1" spans="1:4">
      <c r="A19" s="353" t="s">
        <v>1273</v>
      </c>
      <c r="B19" s="352">
        <v>0</v>
      </c>
      <c r="C19" s="352">
        <v>0</v>
      </c>
      <c r="D19" s="350" t="str">
        <f t="shared" si="0"/>
        <v/>
      </c>
    </row>
    <row r="20" ht="36" customHeight="1" spans="1:4">
      <c r="A20" s="354" t="s">
        <v>1274</v>
      </c>
      <c r="B20" s="349">
        <f>SUM(B21,B25,B29)</f>
        <v>0</v>
      </c>
      <c r="C20" s="349">
        <f>SUM(C21,C25,C29)</f>
        <v>1305</v>
      </c>
      <c r="D20" s="350" t="str">
        <f t="shared" si="0"/>
        <v/>
      </c>
    </row>
    <row r="21" ht="36" customHeight="1" spans="1:4">
      <c r="A21" s="353" t="s">
        <v>1275</v>
      </c>
      <c r="B21" s="352">
        <f>SUM(B22:B24)</f>
        <v>0</v>
      </c>
      <c r="C21" s="352">
        <f>SUM(C22:C24)</f>
        <v>0</v>
      </c>
      <c r="D21" s="350" t="str">
        <f t="shared" si="0"/>
        <v/>
      </c>
    </row>
    <row r="22" ht="36" customHeight="1" spans="1:4">
      <c r="A22" s="351" t="s">
        <v>1276</v>
      </c>
      <c r="B22" s="352">
        <v>0</v>
      </c>
      <c r="C22" s="352">
        <v>0</v>
      </c>
      <c r="D22" s="350" t="str">
        <f t="shared" si="0"/>
        <v/>
      </c>
    </row>
    <row r="23" ht="36" customHeight="1" spans="1:4">
      <c r="A23" s="351" t="s">
        <v>1277</v>
      </c>
      <c r="B23" s="352">
        <v>0</v>
      </c>
      <c r="C23" s="352">
        <v>0</v>
      </c>
      <c r="D23" s="350" t="str">
        <f t="shared" si="0"/>
        <v/>
      </c>
    </row>
    <row r="24" ht="36" customHeight="1" spans="1:4">
      <c r="A24" s="351" t="s">
        <v>1278</v>
      </c>
      <c r="B24" s="352">
        <v>0</v>
      </c>
      <c r="C24" s="352">
        <v>0</v>
      </c>
      <c r="D24" s="350" t="str">
        <f t="shared" si="0"/>
        <v/>
      </c>
    </row>
    <row r="25" ht="36" customHeight="1" spans="1:4">
      <c r="A25" s="353" t="s">
        <v>1279</v>
      </c>
      <c r="B25" s="352">
        <f>SUM(B26:B28)</f>
        <v>0</v>
      </c>
      <c r="C25" s="352">
        <f>SUM(C26:C28)</f>
        <v>1305</v>
      </c>
      <c r="D25" s="350" t="str">
        <f t="shared" si="0"/>
        <v/>
      </c>
    </row>
    <row r="26" ht="36" customHeight="1" spans="1:4">
      <c r="A26" s="353" t="s">
        <v>1276</v>
      </c>
      <c r="B26" s="352">
        <v>0</v>
      </c>
      <c r="C26" s="352">
        <v>0</v>
      </c>
      <c r="D26" s="350" t="str">
        <f t="shared" si="0"/>
        <v/>
      </c>
    </row>
    <row r="27" ht="36" customHeight="1" spans="1:4">
      <c r="A27" s="353" t="s">
        <v>1277</v>
      </c>
      <c r="B27" s="352">
        <v>0</v>
      </c>
      <c r="C27" s="352">
        <v>1200</v>
      </c>
      <c r="D27" s="350" t="str">
        <f t="shared" si="0"/>
        <v/>
      </c>
    </row>
    <row r="28" ht="36" customHeight="1" spans="1:4">
      <c r="A28" s="353" t="s">
        <v>1280</v>
      </c>
      <c r="B28" s="352">
        <v>0</v>
      </c>
      <c r="C28" s="352">
        <v>105</v>
      </c>
      <c r="D28" s="350" t="str">
        <f t="shared" si="0"/>
        <v/>
      </c>
    </row>
    <row r="29" s="340" customFormat="1" ht="36" customHeight="1" spans="1:4">
      <c r="A29" s="351" t="s">
        <v>1281</v>
      </c>
      <c r="B29" s="352">
        <f>SUM(B30:B31)</f>
        <v>0</v>
      </c>
      <c r="C29" s="352">
        <f>SUM(C30:C31)</f>
        <v>0</v>
      </c>
      <c r="D29" s="350" t="str">
        <f t="shared" si="0"/>
        <v/>
      </c>
    </row>
    <row r="30" ht="36" customHeight="1" spans="1:4">
      <c r="A30" s="351" t="s">
        <v>1277</v>
      </c>
      <c r="B30" s="352">
        <v>0</v>
      </c>
      <c r="C30" s="352">
        <v>0</v>
      </c>
      <c r="D30" s="350" t="str">
        <f t="shared" si="0"/>
        <v/>
      </c>
    </row>
    <row r="31" ht="36" customHeight="1" spans="1:4">
      <c r="A31" s="353" t="s">
        <v>1282</v>
      </c>
      <c r="B31" s="352">
        <v>0</v>
      </c>
      <c r="C31" s="352">
        <v>0</v>
      </c>
      <c r="D31" s="350" t="str">
        <f t="shared" si="0"/>
        <v/>
      </c>
    </row>
    <row r="32" ht="36" customHeight="1" spans="1:4">
      <c r="A32" s="354" t="s">
        <v>1283</v>
      </c>
      <c r="B32" s="349">
        <f>SUM(B33:B34)</f>
        <v>0</v>
      </c>
      <c r="C32" s="349">
        <f>SUM(C33:C34)</f>
        <v>0</v>
      </c>
      <c r="D32" s="350" t="str">
        <f t="shared" si="0"/>
        <v/>
      </c>
    </row>
    <row r="33" ht="36" customHeight="1" spans="1:4">
      <c r="A33" s="353" t="s">
        <v>1284</v>
      </c>
      <c r="B33" s="352">
        <v>0</v>
      </c>
      <c r="C33" s="352">
        <v>0</v>
      </c>
      <c r="D33" s="350" t="str">
        <f t="shared" si="0"/>
        <v/>
      </c>
    </row>
    <row r="34" ht="36" customHeight="1" spans="1:4">
      <c r="A34" s="353" t="s">
        <v>1285</v>
      </c>
      <c r="B34" s="352">
        <f>SUM(B35:B38)</f>
        <v>0</v>
      </c>
      <c r="C34" s="352">
        <f>SUM(C35:C38)</f>
        <v>0</v>
      </c>
      <c r="D34" s="350" t="str">
        <f t="shared" si="0"/>
        <v/>
      </c>
    </row>
    <row r="35" ht="36" customHeight="1" spans="1:4">
      <c r="A35" s="353" t="s">
        <v>1286</v>
      </c>
      <c r="B35" s="352">
        <v>0</v>
      </c>
      <c r="C35" s="352">
        <v>0</v>
      </c>
      <c r="D35" s="350" t="str">
        <f t="shared" si="0"/>
        <v/>
      </c>
    </row>
    <row r="36" ht="36" customHeight="1" spans="1:4">
      <c r="A36" s="353" t="s">
        <v>1287</v>
      </c>
      <c r="B36" s="352">
        <v>0</v>
      </c>
      <c r="C36" s="352">
        <v>0</v>
      </c>
      <c r="D36" s="350" t="str">
        <f t="shared" si="0"/>
        <v/>
      </c>
    </row>
    <row r="37" s="340" customFormat="1" ht="36" customHeight="1" spans="1:4">
      <c r="A37" s="353" t="s">
        <v>1288</v>
      </c>
      <c r="B37" s="352">
        <v>0</v>
      </c>
      <c r="C37" s="352">
        <v>0</v>
      </c>
      <c r="D37" s="350" t="str">
        <f t="shared" si="0"/>
        <v/>
      </c>
    </row>
    <row r="38" ht="36" customHeight="1" spans="1:4">
      <c r="A38" s="353" t="s">
        <v>1289</v>
      </c>
      <c r="B38" s="352">
        <v>0</v>
      </c>
      <c r="C38" s="352">
        <v>0</v>
      </c>
      <c r="D38" s="350" t="str">
        <f t="shared" si="0"/>
        <v/>
      </c>
    </row>
    <row r="39" ht="36" customHeight="1" spans="1:4">
      <c r="A39" s="354" t="s">
        <v>1290</v>
      </c>
      <c r="B39" s="349">
        <f>SUM(B40,B53,B57,B58,B64,B68,B72,B76,B82,B85)</f>
        <v>7808</v>
      </c>
      <c r="C39" s="349">
        <f>SUM(C40,C53,C57,C58,C64,C68,C72,C76,C82,C85)</f>
        <v>211818</v>
      </c>
      <c r="D39" s="350">
        <f t="shared" si="0"/>
        <v>26.1283299180328</v>
      </c>
    </row>
    <row r="40" ht="36" customHeight="1" spans="1:4">
      <c r="A40" s="353" t="s">
        <v>1291</v>
      </c>
      <c r="B40" s="352">
        <f>SUM(B41:B52)</f>
        <v>669</v>
      </c>
      <c r="C40" s="352">
        <f>SUM(C41:C52)</f>
        <v>205247</v>
      </c>
      <c r="D40" s="350">
        <f t="shared" si="0"/>
        <v>305.796711509716</v>
      </c>
    </row>
    <row r="41" ht="36" customHeight="1" spans="1:4">
      <c r="A41" s="353" t="s">
        <v>1292</v>
      </c>
      <c r="B41" s="352">
        <v>0</v>
      </c>
      <c r="C41" s="352">
        <v>150000</v>
      </c>
      <c r="D41" s="350" t="str">
        <f t="shared" si="0"/>
        <v/>
      </c>
    </row>
    <row r="42" ht="36" customHeight="1" spans="1:4">
      <c r="A42" s="353" t="s">
        <v>1293</v>
      </c>
      <c r="B42" s="352">
        <v>0</v>
      </c>
      <c r="C42" s="352">
        <v>50000</v>
      </c>
      <c r="D42" s="350" t="str">
        <f t="shared" si="0"/>
        <v/>
      </c>
    </row>
    <row r="43" ht="36" customHeight="1" spans="1:4">
      <c r="A43" s="351" t="s">
        <v>1294</v>
      </c>
      <c r="B43" s="352">
        <v>0</v>
      </c>
      <c r="C43" s="352">
        <v>0</v>
      </c>
      <c r="D43" s="350" t="str">
        <f t="shared" si="0"/>
        <v/>
      </c>
    </row>
    <row r="44" ht="36" customHeight="1" spans="1:4">
      <c r="A44" s="353" t="s">
        <v>1295</v>
      </c>
      <c r="B44" s="352">
        <v>0</v>
      </c>
      <c r="C44" s="352">
        <v>0</v>
      </c>
      <c r="D44" s="350" t="str">
        <f t="shared" si="0"/>
        <v/>
      </c>
    </row>
    <row r="45" ht="36" customHeight="1" spans="1:4">
      <c r="A45" s="353" t="s">
        <v>1296</v>
      </c>
      <c r="B45" s="352">
        <v>0</v>
      </c>
      <c r="C45" s="352">
        <v>0</v>
      </c>
      <c r="D45" s="350" t="str">
        <f t="shared" si="0"/>
        <v/>
      </c>
    </row>
    <row r="46" ht="36" customHeight="1" spans="1:4">
      <c r="A46" s="353" t="s">
        <v>1297</v>
      </c>
      <c r="B46" s="352">
        <v>643</v>
      </c>
      <c r="C46" s="352">
        <v>4847</v>
      </c>
      <c r="D46" s="350">
        <f t="shared" si="0"/>
        <v>6.53810264385692</v>
      </c>
    </row>
    <row r="47" ht="36" customHeight="1" spans="1:4">
      <c r="A47" s="353" t="s">
        <v>1298</v>
      </c>
      <c r="B47" s="352">
        <v>0</v>
      </c>
      <c r="C47" s="352">
        <v>0</v>
      </c>
      <c r="D47" s="350" t="str">
        <f t="shared" si="0"/>
        <v/>
      </c>
    </row>
    <row r="48" ht="36" customHeight="1" spans="1:4">
      <c r="A48" s="353" t="s">
        <v>1299</v>
      </c>
      <c r="B48" s="352">
        <v>0</v>
      </c>
      <c r="C48" s="352">
        <v>0</v>
      </c>
      <c r="D48" s="350" t="str">
        <f t="shared" si="0"/>
        <v/>
      </c>
    </row>
    <row r="49" ht="36" customHeight="1" spans="1:4">
      <c r="A49" s="351" t="s">
        <v>1300</v>
      </c>
      <c r="B49" s="352">
        <v>0</v>
      </c>
      <c r="C49" s="352">
        <v>0</v>
      </c>
      <c r="D49" s="350" t="str">
        <f t="shared" si="0"/>
        <v/>
      </c>
    </row>
    <row r="50" ht="36" customHeight="1" spans="1:4">
      <c r="A50" s="353" t="s">
        <v>1301</v>
      </c>
      <c r="B50" s="352">
        <v>0</v>
      </c>
      <c r="C50" s="352">
        <v>400</v>
      </c>
      <c r="D50" s="350" t="str">
        <f t="shared" si="0"/>
        <v/>
      </c>
    </row>
    <row r="51" ht="36" customHeight="1" spans="1:4">
      <c r="A51" s="353" t="s">
        <v>955</v>
      </c>
      <c r="B51" s="352">
        <v>0</v>
      </c>
      <c r="C51" s="352">
        <v>0</v>
      </c>
      <c r="D51" s="350" t="str">
        <f t="shared" si="0"/>
        <v/>
      </c>
    </row>
    <row r="52" ht="36" customHeight="1" spans="1:4">
      <c r="A52" s="353" t="s">
        <v>1302</v>
      </c>
      <c r="B52" s="352">
        <v>26</v>
      </c>
      <c r="C52" s="352">
        <v>0</v>
      </c>
      <c r="D52" s="350">
        <f t="shared" si="0"/>
        <v>-1</v>
      </c>
    </row>
    <row r="53" ht="36" customHeight="1" spans="1:4">
      <c r="A53" s="351" t="s">
        <v>1303</v>
      </c>
      <c r="B53" s="352">
        <f>SUM(B54:B56)</f>
        <v>0</v>
      </c>
      <c r="C53" s="352">
        <f>SUM(C54:C56)</f>
        <v>0</v>
      </c>
      <c r="D53" s="350" t="str">
        <f t="shared" si="0"/>
        <v/>
      </c>
    </row>
    <row r="54" ht="36" customHeight="1" spans="1:4">
      <c r="A54" s="351" t="s">
        <v>1292</v>
      </c>
      <c r="B54" s="352">
        <v>0</v>
      </c>
      <c r="C54" s="352">
        <v>0</v>
      </c>
      <c r="D54" s="350" t="str">
        <f t="shared" si="0"/>
        <v/>
      </c>
    </row>
    <row r="55" ht="36" customHeight="1" spans="1:4">
      <c r="A55" s="353" t="s">
        <v>1293</v>
      </c>
      <c r="B55" s="352">
        <v>0</v>
      </c>
      <c r="C55" s="352">
        <v>0</v>
      </c>
      <c r="D55" s="350" t="str">
        <f t="shared" si="0"/>
        <v/>
      </c>
    </row>
    <row r="56" ht="36" customHeight="1" spans="1:4">
      <c r="A56" s="353" t="s">
        <v>1304</v>
      </c>
      <c r="B56" s="352">
        <v>0</v>
      </c>
      <c r="C56" s="352">
        <v>0</v>
      </c>
      <c r="D56" s="350" t="str">
        <f t="shared" si="0"/>
        <v/>
      </c>
    </row>
    <row r="57" ht="36" customHeight="1" spans="1:4">
      <c r="A57" s="353" t="s">
        <v>1305</v>
      </c>
      <c r="B57" s="352">
        <v>0</v>
      </c>
      <c r="C57" s="352">
        <v>0</v>
      </c>
      <c r="D57" s="350" t="str">
        <f t="shared" si="0"/>
        <v/>
      </c>
    </row>
    <row r="58" ht="36" customHeight="1" spans="1:4">
      <c r="A58" s="353" t="s">
        <v>1306</v>
      </c>
      <c r="B58" s="352">
        <f>SUM(B59:B63)</f>
        <v>871</v>
      </c>
      <c r="C58" s="352">
        <f>SUM(C59:C63)</f>
        <v>2350</v>
      </c>
      <c r="D58" s="350">
        <f t="shared" si="0"/>
        <v>1.69804822043628</v>
      </c>
    </row>
    <row r="59" ht="36" customHeight="1" spans="1:4">
      <c r="A59" s="353" t="s">
        <v>1307</v>
      </c>
      <c r="B59" s="352">
        <v>0</v>
      </c>
      <c r="C59" s="352">
        <v>0</v>
      </c>
      <c r="D59" s="350" t="str">
        <f t="shared" si="0"/>
        <v/>
      </c>
    </row>
    <row r="60" ht="36" customHeight="1" spans="1:4">
      <c r="A60" s="351" t="s">
        <v>1308</v>
      </c>
      <c r="B60" s="352">
        <v>0</v>
      </c>
      <c r="C60" s="352">
        <v>2000</v>
      </c>
      <c r="D60" s="350" t="str">
        <f t="shared" si="0"/>
        <v/>
      </c>
    </row>
    <row r="61" ht="36" customHeight="1" spans="1:4">
      <c r="A61" s="353" t="s">
        <v>1309</v>
      </c>
      <c r="B61" s="352">
        <v>0</v>
      </c>
      <c r="C61" s="352">
        <v>0</v>
      </c>
      <c r="D61" s="350" t="str">
        <f t="shared" si="0"/>
        <v/>
      </c>
    </row>
    <row r="62" ht="36" customHeight="1" spans="1:4">
      <c r="A62" s="353" t="s">
        <v>1310</v>
      </c>
      <c r="B62" s="352">
        <v>0</v>
      </c>
      <c r="C62" s="352">
        <v>0</v>
      </c>
      <c r="D62" s="350" t="str">
        <f t="shared" si="0"/>
        <v/>
      </c>
    </row>
    <row r="63" ht="36" customHeight="1" spans="1:4">
      <c r="A63" s="353" t="s">
        <v>1311</v>
      </c>
      <c r="B63" s="352">
        <v>871</v>
      </c>
      <c r="C63" s="352">
        <v>350</v>
      </c>
      <c r="D63" s="350">
        <f t="shared" si="0"/>
        <v>-0.598163030998852</v>
      </c>
    </row>
    <row r="64" ht="36" customHeight="1" spans="1:4">
      <c r="A64" s="353" t="s">
        <v>1312</v>
      </c>
      <c r="B64" s="352">
        <f>SUM(B65:B67)</f>
        <v>3268</v>
      </c>
      <c r="C64" s="352">
        <f>SUM(C65:C67)</f>
        <v>4221</v>
      </c>
      <c r="D64" s="350">
        <f t="shared" si="0"/>
        <v>0.291615667074663</v>
      </c>
    </row>
    <row r="65" ht="36" customHeight="1" spans="1:4">
      <c r="A65" s="353" t="s">
        <v>1313</v>
      </c>
      <c r="B65" s="352">
        <v>0</v>
      </c>
      <c r="C65" s="352">
        <v>0</v>
      </c>
      <c r="D65" s="350" t="str">
        <f t="shared" si="0"/>
        <v/>
      </c>
    </row>
    <row r="66" ht="36" customHeight="1" spans="1:4">
      <c r="A66" s="351" t="s">
        <v>1314</v>
      </c>
      <c r="B66" s="352">
        <v>196</v>
      </c>
      <c r="C66" s="352">
        <v>207</v>
      </c>
      <c r="D66" s="350">
        <f t="shared" si="0"/>
        <v>0.0561224489795917</v>
      </c>
    </row>
    <row r="67" ht="36" customHeight="1" spans="1:4">
      <c r="A67" s="351" t="s">
        <v>1315</v>
      </c>
      <c r="B67" s="352">
        <v>3072</v>
      </c>
      <c r="C67" s="352">
        <v>4014</v>
      </c>
      <c r="D67" s="350">
        <f t="shared" si="0"/>
        <v>0.306640625</v>
      </c>
    </row>
    <row r="68" ht="36" customHeight="1" spans="1:4">
      <c r="A68" s="351" t="s">
        <v>1316</v>
      </c>
      <c r="B68" s="352">
        <f>SUM(B69:B71)</f>
        <v>3000</v>
      </c>
      <c r="C68" s="352">
        <f>SUM(C69:C71)</f>
        <v>0</v>
      </c>
      <c r="D68" s="350">
        <f t="shared" ref="D68:D131" si="1">IF(B68&lt;&gt;0,C68/B68-1,"")</f>
        <v>-1</v>
      </c>
    </row>
    <row r="69" ht="36" customHeight="1" spans="1:4">
      <c r="A69" s="353" t="s">
        <v>1292</v>
      </c>
      <c r="B69" s="352">
        <v>3000</v>
      </c>
      <c r="C69" s="352">
        <v>0</v>
      </c>
      <c r="D69" s="350">
        <f t="shared" si="1"/>
        <v>-1</v>
      </c>
    </row>
    <row r="70" ht="36" customHeight="1" spans="1:4">
      <c r="A70" s="353" t="s">
        <v>1293</v>
      </c>
      <c r="B70" s="352">
        <v>0</v>
      </c>
      <c r="C70" s="352">
        <v>0</v>
      </c>
      <c r="D70" s="350" t="str">
        <f t="shared" si="1"/>
        <v/>
      </c>
    </row>
    <row r="71" ht="36" customHeight="1" spans="1:4">
      <c r="A71" s="353" t="s">
        <v>1317</v>
      </c>
      <c r="B71" s="352">
        <v>0</v>
      </c>
      <c r="C71" s="352">
        <v>0</v>
      </c>
      <c r="D71" s="350" t="str">
        <f t="shared" si="1"/>
        <v/>
      </c>
    </row>
    <row r="72" ht="36" customHeight="1" spans="1:4">
      <c r="A72" s="353" t="s">
        <v>1318</v>
      </c>
      <c r="B72" s="352">
        <f>SUM(B73:B75)</f>
        <v>0</v>
      </c>
      <c r="C72" s="352">
        <f>SUM(C73:C75)</f>
        <v>0</v>
      </c>
      <c r="D72" s="350" t="str">
        <f t="shared" si="1"/>
        <v/>
      </c>
    </row>
    <row r="73" ht="36" customHeight="1" spans="1:4">
      <c r="A73" s="353" t="s">
        <v>1292</v>
      </c>
      <c r="B73" s="352">
        <v>0</v>
      </c>
      <c r="C73" s="352">
        <v>0</v>
      </c>
      <c r="D73" s="350" t="str">
        <f t="shared" si="1"/>
        <v/>
      </c>
    </row>
    <row r="74" ht="36" customHeight="1" spans="1:4">
      <c r="A74" s="351" t="s">
        <v>1293</v>
      </c>
      <c r="B74" s="352">
        <v>0</v>
      </c>
      <c r="C74" s="352">
        <v>0</v>
      </c>
      <c r="D74" s="350" t="str">
        <f t="shared" si="1"/>
        <v/>
      </c>
    </row>
    <row r="75" ht="36" customHeight="1" spans="1:4">
      <c r="A75" s="353" t="s">
        <v>1319</v>
      </c>
      <c r="B75" s="352">
        <v>0</v>
      </c>
      <c r="C75" s="352">
        <v>0</v>
      </c>
      <c r="D75" s="350" t="str">
        <f t="shared" si="1"/>
        <v/>
      </c>
    </row>
    <row r="76" ht="36" customHeight="1" spans="1:4">
      <c r="A76" s="353" t="s">
        <v>1320</v>
      </c>
      <c r="B76" s="352">
        <f>SUM(B77:B81)</f>
        <v>0</v>
      </c>
      <c r="C76" s="352">
        <f>SUM(C77:C81)</f>
        <v>0</v>
      </c>
      <c r="D76" s="350" t="str">
        <f t="shared" si="1"/>
        <v/>
      </c>
    </row>
    <row r="77" ht="36" customHeight="1" spans="1:4">
      <c r="A77" s="353" t="s">
        <v>1307</v>
      </c>
      <c r="B77" s="352">
        <v>0</v>
      </c>
      <c r="C77" s="352">
        <v>0</v>
      </c>
      <c r="D77" s="350" t="str">
        <f t="shared" si="1"/>
        <v/>
      </c>
    </row>
    <row r="78" ht="36" customHeight="1" spans="1:4">
      <c r="A78" s="353" t="s">
        <v>1308</v>
      </c>
      <c r="B78" s="352">
        <v>0</v>
      </c>
      <c r="C78" s="352">
        <v>0</v>
      </c>
      <c r="D78" s="350" t="str">
        <f t="shared" si="1"/>
        <v/>
      </c>
    </row>
    <row r="79" ht="36" customHeight="1" spans="1:4">
      <c r="A79" s="351" t="s">
        <v>1309</v>
      </c>
      <c r="B79" s="352">
        <v>0</v>
      </c>
      <c r="C79" s="352">
        <v>0</v>
      </c>
      <c r="D79" s="350" t="str">
        <f t="shared" si="1"/>
        <v/>
      </c>
    </row>
    <row r="80" ht="36" customHeight="1" spans="1:4">
      <c r="A80" s="353" t="s">
        <v>1310</v>
      </c>
      <c r="B80" s="352">
        <v>0</v>
      </c>
      <c r="C80" s="352">
        <v>0</v>
      </c>
      <c r="D80" s="350" t="str">
        <f t="shared" si="1"/>
        <v/>
      </c>
    </row>
    <row r="81" ht="36" customHeight="1" spans="1:4">
      <c r="A81" s="353" t="s">
        <v>1321</v>
      </c>
      <c r="B81" s="352">
        <v>0</v>
      </c>
      <c r="C81" s="352">
        <v>0</v>
      </c>
      <c r="D81" s="350" t="str">
        <f t="shared" si="1"/>
        <v/>
      </c>
    </row>
    <row r="82" ht="36" customHeight="1" spans="1:4">
      <c r="A82" s="353" t="s">
        <v>1322</v>
      </c>
      <c r="B82" s="352">
        <f>SUM(B83:B84)</f>
        <v>0</v>
      </c>
      <c r="C82" s="352">
        <f>SUM(C83:C84)</f>
        <v>0</v>
      </c>
      <c r="D82" s="350" t="str">
        <f t="shared" si="1"/>
        <v/>
      </c>
    </row>
    <row r="83" ht="36" customHeight="1" spans="1:4">
      <c r="A83" s="353" t="s">
        <v>1313</v>
      </c>
      <c r="B83" s="352">
        <v>0</v>
      </c>
      <c r="C83" s="352">
        <v>0</v>
      </c>
      <c r="D83" s="350" t="str">
        <f t="shared" si="1"/>
        <v/>
      </c>
    </row>
    <row r="84" ht="36" customHeight="1" spans="1:4">
      <c r="A84" s="351" t="s">
        <v>1323</v>
      </c>
      <c r="B84" s="352">
        <v>0</v>
      </c>
      <c r="C84" s="352">
        <v>0</v>
      </c>
      <c r="D84" s="350" t="str">
        <f t="shared" si="1"/>
        <v/>
      </c>
    </row>
    <row r="85" ht="36" customHeight="1" spans="1:4">
      <c r="A85" s="351" t="s">
        <v>1324</v>
      </c>
      <c r="B85" s="352">
        <f>SUM(B86:B93)</f>
        <v>0</v>
      </c>
      <c r="C85" s="352">
        <f>SUM(C86:C93)</f>
        <v>0</v>
      </c>
      <c r="D85" s="350" t="str">
        <f t="shared" si="1"/>
        <v/>
      </c>
    </row>
    <row r="86" ht="36" customHeight="1" spans="1:4">
      <c r="A86" s="351" t="s">
        <v>1292</v>
      </c>
      <c r="B86" s="352">
        <v>0</v>
      </c>
      <c r="C86" s="352">
        <v>0</v>
      </c>
      <c r="D86" s="350" t="str">
        <f t="shared" si="1"/>
        <v/>
      </c>
    </row>
    <row r="87" ht="36" customHeight="1" spans="1:4">
      <c r="A87" s="351" t="s">
        <v>1293</v>
      </c>
      <c r="B87" s="352">
        <v>0</v>
      </c>
      <c r="C87" s="352">
        <v>0</v>
      </c>
      <c r="D87" s="350" t="str">
        <f t="shared" si="1"/>
        <v/>
      </c>
    </row>
    <row r="88" ht="36" customHeight="1" spans="1:4">
      <c r="A88" s="351" t="s">
        <v>1294</v>
      </c>
      <c r="B88" s="352">
        <v>0</v>
      </c>
      <c r="C88" s="352">
        <v>0</v>
      </c>
      <c r="D88" s="350" t="str">
        <f t="shared" si="1"/>
        <v/>
      </c>
    </row>
    <row r="89" ht="36" customHeight="1" spans="1:4">
      <c r="A89" s="351" t="s">
        <v>1295</v>
      </c>
      <c r="B89" s="352">
        <v>0</v>
      </c>
      <c r="C89" s="352">
        <v>0</v>
      </c>
      <c r="D89" s="350" t="str">
        <f t="shared" si="1"/>
        <v/>
      </c>
    </row>
    <row r="90" ht="36" customHeight="1" spans="1:4">
      <c r="A90" s="351" t="s">
        <v>1298</v>
      </c>
      <c r="B90" s="352">
        <v>0</v>
      </c>
      <c r="C90" s="352">
        <v>0</v>
      </c>
      <c r="D90" s="350" t="str">
        <f t="shared" si="1"/>
        <v/>
      </c>
    </row>
    <row r="91" ht="36" customHeight="1" spans="1:4">
      <c r="A91" s="351" t="s">
        <v>1300</v>
      </c>
      <c r="B91" s="352">
        <v>0</v>
      </c>
      <c r="C91" s="352">
        <v>0</v>
      </c>
      <c r="D91" s="350" t="str">
        <f t="shared" si="1"/>
        <v/>
      </c>
    </row>
    <row r="92" ht="36" customHeight="1" spans="1:4">
      <c r="A92" s="351" t="s">
        <v>1301</v>
      </c>
      <c r="B92" s="352">
        <v>0</v>
      </c>
      <c r="C92" s="352">
        <v>0</v>
      </c>
      <c r="D92" s="350" t="str">
        <f t="shared" si="1"/>
        <v/>
      </c>
    </row>
    <row r="93" ht="36" customHeight="1" spans="1:4">
      <c r="A93" s="351" t="s">
        <v>1325</v>
      </c>
      <c r="B93" s="352">
        <v>0</v>
      </c>
      <c r="C93" s="352">
        <v>0</v>
      </c>
      <c r="D93" s="350" t="str">
        <f t="shared" si="1"/>
        <v/>
      </c>
    </row>
    <row r="94" ht="36" customHeight="1" spans="1:4">
      <c r="A94" s="354" t="s">
        <v>1326</v>
      </c>
      <c r="B94" s="349">
        <f>SUM(B95,B100,B105,B110,B113)</f>
        <v>207</v>
      </c>
      <c r="C94" s="349">
        <f>SUM(C95,C100,C105,C110,C113)</f>
        <v>0</v>
      </c>
      <c r="D94" s="350">
        <f t="shared" si="1"/>
        <v>-1</v>
      </c>
    </row>
    <row r="95" ht="36" customHeight="1" spans="1:4">
      <c r="A95" s="353" t="s">
        <v>1327</v>
      </c>
      <c r="B95" s="352">
        <f>SUM(B96:B99)</f>
        <v>207</v>
      </c>
      <c r="C95" s="352">
        <f>SUM(C96:C99)</f>
        <v>0</v>
      </c>
      <c r="D95" s="350">
        <f t="shared" si="1"/>
        <v>-1</v>
      </c>
    </row>
    <row r="96" ht="36" customHeight="1" spans="1:4">
      <c r="A96" s="351" t="s">
        <v>1277</v>
      </c>
      <c r="B96" s="352">
        <v>0</v>
      </c>
      <c r="C96" s="352">
        <v>0</v>
      </c>
      <c r="D96" s="350" t="str">
        <f t="shared" si="1"/>
        <v/>
      </c>
    </row>
    <row r="97" ht="36" customHeight="1" spans="1:4">
      <c r="A97" s="353" t="s">
        <v>1328</v>
      </c>
      <c r="B97" s="352">
        <v>0</v>
      </c>
      <c r="C97" s="352">
        <v>0</v>
      </c>
      <c r="D97" s="350" t="str">
        <f t="shared" si="1"/>
        <v/>
      </c>
    </row>
    <row r="98" ht="36" customHeight="1" spans="1:4">
      <c r="A98" s="353" t="s">
        <v>1329</v>
      </c>
      <c r="B98" s="352">
        <v>0</v>
      </c>
      <c r="C98" s="352">
        <v>0</v>
      </c>
      <c r="D98" s="350" t="str">
        <f t="shared" si="1"/>
        <v/>
      </c>
    </row>
    <row r="99" ht="36" customHeight="1" spans="1:4">
      <c r="A99" s="353" t="s">
        <v>1330</v>
      </c>
      <c r="B99" s="352">
        <v>207</v>
      </c>
      <c r="C99" s="352">
        <v>0</v>
      </c>
      <c r="D99" s="350">
        <f t="shared" si="1"/>
        <v>-1</v>
      </c>
    </row>
    <row r="100" ht="36" customHeight="1" spans="1:4">
      <c r="A100" s="353" t="s">
        <v>1331</v>
      </c>
      <c r="B100" s="352">
        <f>SUM(B101:B104)</f>
        <v>0</v>
      </c>
      <c r="C100" s="352">
        <f>SUM(C101:C104)</f>
        <v>0</v>
      </c>
      <c r="D100" s="350" t="str">
        <f t="shared" si="1"/>
        <v/>
      </c>
    </row>
    <row r="101" ht="36" customHeight="1" spans="1:4">
      <c r="A101" s="351" t="s">
        <v>1277</v>
      </c>
      <c r="B101" s="352">
        <v>0</v>
      </c>
      <c r="C101" s="352">
        <v>0</v>
      </c>
      <c r="D101" s="350" t="str">
        <f t="shared" si="1"/>
        <v/>
      </c>
    </row>
    <row r="102" ht="36" customHeight="1" spans="1:4">
      <c r="A102" s="351" t="s">
        <v>1328</v>
      </c>
      <c r="B102" s="352">
        <v>0</v>
      </c>
      <c r="C102" s="352">
        <v>0</v>
      </c>
      <c r="D102" s="350" t="str">
        <f t="shared" si="1"/>
        <v/>
      </c>
    </row>
    <row r="103" ht="36" customHeight="1" spans="1:4">
      <c r="A103" s="353" t="s">
        <v>1332</v>
      </c>
      <c r="B103" s="352">
        <v>0</v>
      </c>
      <c r="C103" s="352">
        <v>0</v>
      </c>
      <c r="D103" s="350" t="str">
        <f t="shared" si="1"/>
        <v/>
      </c>
    </row>
    <row r="104" ht="36" customHeight="1" spans="1:4">
      <c r="A104" s="351" t="s">
        <v>1333</v>
      </c>
      <c r="B104" s="352">
        <v>0</v>
      </c>
      <c r="C104" s="352">
        <v>0</v>
      </c>
      <c r="D104" s="350" t="str">
        <f t="shared" si="1"/>
        <v/>
      </c>
    </row>
    <row r="105" ht="36" customHeight="1" spans="1:4">
      <c r="A105" s="353" t="s">
        <v>1334</v>
      </c>
      <c r="B105" s="352">
        <f>SUM(B106:B109)</f>
        <v>0</v>
      </c>
      <c r="C105" s="352">
        <f>SUM(C106:C109)</f>
        <v>0</v>
      </c>
      <c r="D105" s="350" t="str">
        <f t="shared" si="1"/>
        <v/>
      </c>
    </row>
    <row r="106" ht="36" customHeight="1" spans="1:4">
      <c r="A106" s="353" t="s">
        <v>740</v>
      </c>
      <c r="B106" s="352">
        <v>0</v>
      </c>
      <c r="C106" s="352">
        <v>0</v>
      </c>
      <c r="D106" s="350" t="str">
        <f t="shared" si="1"/>
        <v/>
      </c>
    </row>
    <row r="107" ht="36" customHeight="1" spans="1:4">
      <c r="A107" s="353" t="s">
        <v>1335</v>
      </c>
      <c r="B107" s="352">
        <v>0</v>
      </c>
      <c r="C107" s="352">
        <v>0</v>
      </c>
      <c r="D107" s="350" t="str">
        <f t="shared" si="1"/>
        <v/>
      </c>
    </row>
    <row r="108" ht="36" customHeight="1" spans="1:4">
      <c r="A108" s="353" t="s">
        <v>1336</v>
      </c>
      <c r="B108" s="352">
        <v>0</v>
      </c>
      <c r="C108" s="352">
        <v>0</v>
      </c>
      <c r="D108" s="350" t="str">
        <f t="shared" si="1"/>
        <v/>
      </c>
    </row>
    <row r="109" ht="36" customHeight="1" spans="1:4">
      <c r="A109" s="351" t="s">
        <v>1337</v>
      </c>
      <c r="B109" s="352">
        <v>0</v>
      </c>
      <c r="C109" s="352">
        <v>0</v>
      </c>
      <c r="D109" s="350" t="str">
        <f t="shared" si="1"/>
        <v/>
      </c>
    </row>
    <row r="110" ht="36" customHeight="1" spans="1:4">
      <c r="A110" s="353" t="s">
        <v>1338</v>
      </c>
      <c r="B110" s="352">
        <f>SUM(B111:B112)</f>
        <v>0</v>
      </c>
      <c r="C110" s="352">
        <f>SUM(C111:C112)</f>
        <v>0</v>
      </c>
      <c r="D110" s="350" t="str">
        <f t="shared" si="1"/>
        <v/>
      </c>
    </row>
    <row r="111" ht="36" customHeight="1" spans="1:4">
      <c r="A111" s="353" t="s">
        <v>1277</v>
      </c>
      <c r="B111" s="352"/>
      <c r="C111" s="352"/>
      <c r="D111" s="350" t="str">
        <f t="shared" si="1"/>
        <v/>
      </c>
    </row>
    <row r="112" ht="36" customHeight="1" spans="1:4">
      <c r="A112" s="353" t="s">
        <v>1339</v>
      </c>
      <c r="B112" s="352"/>
      <c r="C112" s="352"/>
      <c r="D112" s="350" t="str">
        <f t="shared" si="1"/>
        <v/>
      </c>
    </row>
    <row r="113" ht="36" customHeight="1" spans="1:4">
      <c r="A113" s="353" t="s">
        <v>1340</v>
      </c>
      <c r="B113" s="352">
        <f>SUM(B114:B117)</f>
        <v>0</v>
      </c>
      <c r="C113" s="352">
        <f>SUM(C114:C117)</f>
        <v>0</v>
      </c>
      <c r="D113" s="350" t="str">
        <f t="shared" si="1"/>
        <v/>
      </c>
    </row>
    <row r="114" ht="36" customHeight="1" spans="1:4">
      <c r="A114" s="351" t="s">
        <v>740</v>
      </c>
      <c r="B114" s="352"/>
      <c r="C114" s="352"/>
      <c r="D114" s="350" t="str">
        <f t="shared" si="1"/>
        <v/>
      </c>
    </row>
    <row r="115" ht="36" customHeight="1" spans="1:4">
      <c r="A115" s="353" t="s">
        <v>1335</v>
      </c>
      <c r="B115" s="352"/>
      <c r="C115" s="352"/>
      <c r="D115" s="350" t="str">
        <f t="shared" si="1"/>
        <v/>
      </c>
    </row>
    <row r="116" ht="36" customHeight="1" spans="1:4">
      <c r="A116" s="353" t="s">
        <v>1336</v>
      </c>
      <c r="B116" s="352"/>
      <c r="C116" s="352"/>
      <c r="D116" s="350" t="str">
        <f t="shared" si="1"/>
        <v/>
      </c>
    </row>
    <row r="117" ht="36" customHeight="1" spans="1:4">
      <c r="A117" s="353" t="s">
        <v>1341</v>
      </c>
      <c r="B117" s="352"/>
      <c r="C117" s="352"/>
      <c r="D117" s="350" t="str">
        <f t="shared" si="1"/>
        <v/>
      </c>
    </row>
    <row r="118" ht="36" customHeight="1" spans="1:4">
      <c r="A118" s="354" t="s">
        <v>1342</v>
      </c>
      <c r="B118" s="349">
        <f>SUM(B119,B124,B129,B134,B143,B150,B159,B162,B165:B166)</f>
        <v>0</v>
      </c>
      <c r="C118" s="349">
        <f>SUM(C119,C124,C129,C134,C143,C150,C159,C162,C165:C166)</f>
        <v>0</v>
      </c>
      <c r="D118" s="350" t="str">
        <f t="shared" si="1"/>
        <v/>
      </c>
    </row>
    <row r="119" ht="36" customHeight="1" spans="1:4">
      <c r="A119" s="351" t="s">
        <v>1343</v>
      </c>
      <c r="B119" s="352">
        <f>SUM(B120:B123)</f>
        <v>0</v>
      </c>
      <c r="C119" s="352">
        <f>SUM(C120:C123)</f>
        <v>0</v>
      </c>
      <c r="D119" s="350" t="str">
        <f t="shared" si="1"/>
        <v/>
      </c>
    </row>
    <row r="120" ht="36" customHeight="1" spans="1:4">
      <c r="A120" s="353" t="s">
        <v>772</v>
      </c>
      <c r="B120" s="352">
        <v>0</v>
      </c>
      <c r="C120" s="352">
        <v>0</v>
      </c>
      <c r="D120" s="350" t="str">
        <f t="shared" si="1"/>
        <v/>
      </c>
    </row>
    <row r="121" ht="36" customHeight="1" spans="1:4">
      <c r="A121" s="353" t="s">
        <v>773</v>
      </c>
      <c r="B121" s="352">
        <v>0</v>
      </c>
      <c r="C121" s="352">
        <v>0</v>
      </c>
      <c r="D121" s="350" t="str">
        <f t="shared" si="1"/>
        <v/>
      </c>
    </row>
    <row r="122" ht="36" customHeight="1" spans="1:4">
      <c r="A122" s="353" t="s">
        <v>1344</v>
      </c>
      <c r="B122" s="352">
        <v>0</v>
      </c>
      <c r="C122" s="352">
        <v>0</v>
      </c>
      <c r="D122" s="350" t="str">
        <f t="shared" si="1"/>
        <v/>
      </c>
    </row>
    <row r="123" ht="36" customHeight="1" spans="1:4">
      <c r="A123" s="353" t="s">
        <v>1345</v>
      </c>
      <c r="B123" s="352">
        <v>0</v>
      </c>
      <c r="C123" s="352">
        <v>0</v>
      </c>
      <c r="D123" s="350" t="str">
        <f t="shared" si="1"/>
        <v/>
      </c>
    </row>
    <row r="124" ht="36" customHeight="1" spans="1:4">
      <c r="A124" s="353" t="s">
        <v>1346</v>
      </c>
      <c r="B124" s="352">
        <f>SUM(B125:B128)</f>
        <v>0</v>
      </c>
      <c r="C124" s="352">
        <f>SUM(C125:C128)</f>
        <v>0</v>
      </c>
      <c r="D124" s="350" t="str">
        <f t="shared" si="1"/>
        <v/>
      </c>
    </row>
    <row r="125" ht="36" customHeight="1" spans="1:4">
      <c r="A125" s="353" t="s">
        <v>1344</v>
      </c>
      <c r="B125" s="352">
        <v>0</v>
      </c>
      <c r="C125" s="352">
        <v>0</v>
      </c>
      <c r="D125" s="350" t="str">
        <f t="shared" si="1"/>
        <v/>
      </c>
    </row>
    <row r="126" ht="36" customHeight="1" spans="1:4">
      <c r="A126" s="353" t="s">
        <v>1347</v>
      </c>
      <c r="B126" s="352">
        <v>0</v>
      </c>
      <c r="C126" s="352">
        <v>0</v>
      </c>
      <c r="D126" s="350" t="str">
        <f t="shared" si="1"/>
        <v/>
      </c>
    </row>
    <row r="127" ht="36" customHeight="1" spans="1:4">
      <c r="A127" s="353" t="s">
        <v>1348</v>
      </c>
      <c r="B127" s="352">
        <v>0</v>
      </c>
      <c r="C127" s="352">
        <v>0</v>
      </c>
      <c r="D127" s="350" t="str">
        <f t="shared" si="1"/>
        <v/>
      </c>
    </row>
    <row r="128" ht="36" customHeight="1" spans="1:4">
      <c r="A128" s="351" t="s">
        <v>1349</v>
      </c>
      <c r="B128" s="352">
        <v>0</v>
      </c>
      <c r="C128" s="352">
        <v>0</v>
      </c>
      <c r="D128" s="350" t="str">
        <f t="shared" si="1"/>
        <v/>
      </c>
    </row>
    <row r="129" ht="36" customHeight="1" spans="1:4">
      <c r="A129" s="353" t="s">
        <v>1350</v>
      </c>
      <c r="B129" s="352">
        <f>SUM(B130:B133)</f>
        <v>0</v>
      </c>
      <c r="C129" s="352">
        <f>SUM(C130:C133)</f>
        <v>0</v>
      </c>
      <c r="D129" s="350" t="str">
        <f t="shared" si="1"/>
        <v/>
      </c>
    </row>
    <row r="130" ht="36" customHeight="1" spans="1:4">
      <c r="A130" s="353" t="s">
        <v>779</v>
      </c>
      <c r="B130" s="352">
        <v>0</v>
      </c>
      <c r="C130" s="352">
        <v>0</v>
      </c>
      <c r="D130" s="350" t="str">
        <f t="shared" si="1"/>
        <v/>
      </c>
    </row>
    <row r="131" ht="36" customHeight="1" spans="1:4">
      <c r="A131" s="353" t="s">
        <v>1351</v>
      </c>
      <c r="B131" s="352">
        <v>0</v>
      </c>
      <c r="C131" s="352">
        <v>0</v>
      </c>
      <c r="D131" s="350" t="str">
        <f t="shared" si="1"/>
        <v/>
      </c>
    </row>
    <row r="132" ht="36" customHeight="1" spans="1:4">
      <c r="A132" s="353" t="s">
        <v>1352</v>
      </c>
      <c r="B132" s="352">
        <v>0</v>
      </c>
      <c r="C132" s="352">
        <v>0</v>
      </c>
      <c r="D132" s="350" t="str">
        <f t="shared" ref="D132:D195" si="2">IF(B132&lt;&gt;0,C132/B132-1,"")</f>
        <v/>
      </c>
    </row>
    <row r="133" ht="36" customHeight="1" spans="1:4">
      <c r="A133" s="353" t="s">
        <v>1353</v>
      </c>
      <c r="B133" s="352">
        <v>0</v>
      </c>
      <c r="C133" s="352">
        <v>0</v>
      </c>
      <c r="D133" s="350" t="str">
        <f t="shared" si="2"/>
        <v/>
      </c>
    </row>
    <row r="134" ht="36" customHeight="1" spans="1:4">
      <c r="A134" s="353" t="s">
        <v>1354</v>
      </c>
      <c r="B134" s="352">
        <f>SUM(B135:B142)</f>
        <v>0</v>
      </c>
      <c r="C134" s="352">
        <f>SUM(C135:C142)</f>
        <v>0</v>
      </c>
      <c r="D134" s="350" t="str">
        <f t="shared" si="2"/>
        <v/>
      </c>
    </row>
    <row r="135" ht="36" customHeight="1" spans="1:4">
      <c r="A135" s="351" t="s">
        <v>1355</v>
      </c>
      <c r="B135" s="352">
        <v>0</v>
      </c>
      <c r="C135" s="352">
        <v>0</v>
      </c>
      <c r="D135" s="350" t="str">
        <f t="shared" si="2"/>
        <v/>
      </c>
    </row>
    <row r="136" ht="36" customHeight="1" spans="1:4">
      <c r="A136" s="353" t="s">
        <v>1356</v>
      </c>
      <c r="B136" s="352">
        <v>0</v>
      </c>
      <c r="C136" s="352">
        <v>0</v>
      </c>
      <c r="D136" s="350" t="str">
        <f t="shared" si="2"/>
        <v/>
      </c>
    </row>
    <row r="137" ht="36" customHeight="1" spans="1:4">
      <c r="A137" s="353" t="s">
        <v>1357</v>
      </c>
      <c r="B137" s="352">
        <v>0</v>
      </c>
      <c r="C137" s="352">
        <v>0</v>
      </c>
      <c r="D137" s="350" t="str">
        <f t="shared" si="2"/>
        <v/>
      </c>
    </row>
    <row r="138" ht="36" customHeight="1" spans="1:4">
      <c r="A138" s="353" t="s">
        <v>1358</v>
      </c>
      <c r="B138" s="352">
        <v>0</v>
      </c>
      <c r="C138" s="352">
        <v>0</v>
      </c>
      <c r="D138" s="350" t="str">
        <f t="shared" si="2"/>
        <v/>
      </c>
    </row>
    <row r="139" ht="36" customHeight="1" spans="1:4">
      <c r="A139" s="353" t="s">
        <v>1359</v>
      </c>
      <c r="B139" s="352">
        <v>0</v>
      </c>
      <c r="C139" s="352">
        <v>0</v>
      </c>
      <c r="D139" s="350" t="str">
        <f t="shared" si="2"/>
        <v/>
      </c>
    </row>
    <row r="140" ht="36" customHeight="1" spans="1:4">
      <c r="A140" s="353" t="s">
        <v>1360</v>
      </c>
      <c r="B140" s="352">
        <v>0</v>
      </c>
      <c r="C140" s="352">
        <v>0</v>
      </c>
      <c r="D140" s="350" t="str">
        <f t="shared" si="2"/>
        <v/>
      </c>
    </row>
    <row r="141" ht="36" customHeight="1" spans="1:4">
      <c r="A141" s="353" t="s">
        <v>1361</v>
      </c>
      <c r="B141" s="352">
        <v>0</v>
      </c>
      <c r="C141" s="352">
        <v>0</v>
      </c>
      <c r="D141" s="350" t="str">
        <f t="shared" si="2"/>
        <v/>
      </c>
    </row>
    <row r="142" ht="36" customHeight="1" spans="1:4">
      <c r="A142" s="353" t="s">
        <v>1362</v>
      </c>
      <c r="B142" s="352">
        <v>0</v>
      </c>
      <c r="C142" s="352">
        <v>0</v>
      </c>
      <c r="D142" s="350" t="str">
        <f t="shared" si="2"/>
        <v/>
      </c>
    </row>
    <row r="143" ht="36" customHeight="1" spans="1:4">
      <c r="A143" s="353" t="s">
        <v>1363</v>
      </c>
      <c r="B143" s="352">
        <f>SUM(B144:B149)</f>
        <v>0</v>
      </c>
      <c r="C143" s="352">
        <f>SUM(C144:C149)</f>
        <v>0</v>
      </c>
      <c r="D143" s="350" t="str">
        <f t="shared" si="2"/>
        <v/>
      </c>
    </row>
    <row r="144" ht="36" customHeight="1" spans="1:4">
      <c r="A144" s="351" t="s">
        <v>1364</v>
      </c>
      <c r="B144" s="352">
        <v>0</v>
      </c>
      <c r="C144" s="352">
        <v>0</v>
      </c>
      <c r="D144" s="350" t="str">
        <f t="shared" si="2"/>
        <v/>
      </c>
    </row>
    <row r="145" ht="36" customHeight="1" spans="1:4">
      <c r="A145" s="351" t="s">
        <v>1365</v>
      </c>
      <c r="B145" s="352">
        <v>0</v>
      </c>
      <c r="C145" s="352">
        <v>0</v>
      </c>
      <c r="D145" s="350" t="str">
        <f t="shared" si="2"/>
        <v/>
      </c>
    </row>
    <row r="146" ht="36" customHeight="1" spans="1:4">
      <c r="A146" s="353" t="s">
        <v>1366</v>
      </c>
      <c r="B146" s="352">
        <v>0</v>
      </c>
      <c r="C146" s="352">
        <v>0</v>
      </c>
      <c r="D146" s="350" t="str">
        <f t="shared" si="2"/>
        <v/>
      </c>
    </row>
    <row r="147" ht="36" customHeight="1" spans="1:4">
      <c r="A147" s="353" t="s">
        <v>1367</v>
      </c>
      <c r="B147" s="352">
        <v>0</v>
      </c>
      <c r="C147" s="352">
        <v>0</v>
      </c>
      <c r="D147" s="350" t="str">
        <f t="shared" si="2"/>
        <v/>
      </c>
    </row>
    <row r="148" ht="36" customHeight="1" spans="1:4">
      <c r="A148" s="353" t="s">
        <v>1368</v>
      </c>
      <c r="B148" s="352">
        <v>0</v>
      </c>
      <c r="C148" s="352">
        <v>0</v>
      </c>
      <c r="D148" s="350" t="str">
        <f t="shared" si="2"/>
        <v/>
      </c>
    </row>
    <row r="149" ht="36" customHeight="1" spans="1:4">
      <c r="A149" s="353" t="s">
        <v>1369</v>
      </c>
      <c r="B149" s="352">
        <v>0</v>
      </c>
      <c r="C149" s="352">
        <v>0</v>
      </c>
      <c r="D149" s="350" t="str">
        <f t="shared" si="2"/>
        <v/>
      </c>
    </row>
    <row r="150" ht="36" customHeight="1" spans="1:4">
      <c r="A150" s="353" t="s">
        <v>1370</v>
      </c>
      <c r="B150" s="352">
        <f>SUM(B151:B158)</f>
        <v>0</v>
      </c>
      <c r="C150" s="352">
        <f>SUM(C151:C158)</f>
        <v>0</v>
      </c>
      <c r="D150" s="350" t="str">
        <f t="shared" si="2"/>
        <v/>
      </c>
    </row>
    <row r="151" ht="36" customHeight="1" spans="1:4">
      <c r="A151" s="353" t="s">
        <v>1371</v>
      </c>
      <c r="B151" s="352">
        <v>0</v>
      </c>
      <c r="C151" s="352">
        <v>0</v>
      </c>
      <c r="D151" s="350" t="str">
        <f t="shared" si="2"/>
        <v/>
      </c>
    </row>
    <row r="152" ht="36" customHeight="1" spans="1:4">
      <c r="A152" s="351" t="s">
        <v>800</v>
      </c>
      <c r="B152" s="352">
        <v>0</v>
      </c>
      <c r="C152" s="352">
        <v>0</v>
      </c>
      <c r="D152" s="350" t="str">
        <f t="shared" si="2"/>
        <v/>
      </c>
    </row>
    <row r="153" ht="36" customHeight="1" spans="1:4">
      <c r="A153" s="353" t="s">
        <v>1372</v>
      </c>
      <c r="B153" s="352">
        <v>0</v>
      </c>
      <c r="C153" s="352">
        <v>0</v>
      </c>
      <c r="D153" s="350" t="str">
        <f t="shared" si="2"/>
        <v/>
      </c>
    </row>
    <row r="154" ht="36" customHeight="1" spans="1:4">
      <c r="A154" s="353" t="s">
        <v>1373</v>
      </c>
      <c r="B154" s="352">
        <v>0</v>
      </c>
      <c r="C154" s="352">
        <v>0</v>
      </c>
      <c r="D154" s="350" t="str">
        <f t="shared" si="2"/>
        <v/>
      </c>
    </row>
    <row r="155" ht="36" customHeight="1" spans="1:4">
      <c r="A155" s="353" t="s">
        <v>1374</v>
      </c>
      <c r="B155" s="352">
        <v>0</v>
      </c>
      <c r="C155" s="352">
        <v>0</v>
      </c>
      <c r="D155" s="350" t="str">
        <f t="shared" si="2"/>
        <v/>
      </c>
    </row>
    <row r="156" ht="36" customHeight="1" spans="1:4">
      <c r="A156" s="353" t="s">
        <v>1375</v>
      </c>
      <c r="B156" s="352">
        <v>0</v>
      </c>
      <c r="C156" s="352">
        <v>0</v>
      </c>
      <c r="D156" s="350" t="str">
        <f t="shared" si="2"/>
        <v/>
      </c>
    </row>
    <row r="157" ht="36" customHeight="1" spans="1:4">
      <c r="A157" s="353" t="s">
        <v>1376</v>
      </c>
      <c r="B157" s="352">
        <v>0</v>
      </c>
      <c r="C157" s="352">
        <v>0</v>
      </c>
      <c r="D157" s="350" t="str">
        <f t="shared" si="2"/>
        <v/>
      </c>
    </row>
    <row r="158" ht="36" customHeight="1" spans="1:4">
      <c r="A158" s="351" t="s">
        <v>1377</v>
      </c>
      <c r="B158" s="352">
        <v>0</v>
      </c>
      <c r="C158" s="352">
        <v>0</v>
      </c>
      <c r="D158" s="350" t="str">
        <f t="shared" si="2"/>
        <v/>
      </c>
    </row>
    <row r="159" ht="36" customHeight="1" spans="1:4">
      <c r="A159" s="353" t="s">
        <v>1378</v>
      </c>
      <c r="B159" s="352">
        <f>SUM(B160:B161)</f>
        <v>0</v>
      </c>
      <c r="C159" s="352">
        <f>SUM(C160:C161)</f>
        <v>0</v>
      </c>
      <c r="D159" s="350" t="str">
        <f t="shared" si="2"/>
        <v/>
      </c>
    </row>
    <row r="160" ht="36" customHeight="1" spans="1:4">
      <c r="A160" s="353" t="s">
        <v>772</v>
      </c>
      <c r="B160" s="352">
        <v>0</v>
      </c>
      <c r="C160" s="352">
        <v>0</v>
      </c>
      <c r="D160" s="350" t="str">
        <f t="shared" si="2"/>
        <v/>
      </c>
    </row>
    <row r="161" ht="36" customHeight="1" spans="1:4">
      <c r="A161" s="351" t="s">
        <v>1379</v>
      </c>
      <c r="B161" s="352">
        <v>0</v>
      </c>
      <c r="C161" s="352">
        <v>0</v>
      </c>
      <c r="D161" s="350" t="str">
        <f t="shared" si="2"/>
        <v/>
      </c>
    </row>
    <row r="162" ht="36" customHeight="1" spans="1:4">
      <c r="A162" s="351" t="s">
        <v>1380</v>
      </c>
      <c r="B162" s="352">
        <f>SUM(B163:B164)</f>
        <v>0</v>
      </c>
      <c r="C162" s="352">
        <f>SUM(C163:C164)</f>
        <v>0</v>
      </c>
      <c r="D162" s="350" t="str">
        <f t="shared" si="2"/>
        <v/>
      </c>
    </row>
    <row r="163" ht="36" customHeight="1" spans="1:4">
      <c r="A163" s="353" t="s">
        <v>772</v>
      </c>
      <c r="B163" s="352">
        <v>0</v>
      </c>
      <c r="C163" s="352">
        <v>0</v>
      </c>
      <c r="D163" s="350" t="str">
        <f t="shared" si="2"/>
        <v/>
      </c>
    </row>
    <row r="164" ht="36" customHeight="1" spans="1:4">
      <c r="A164" s="353" t="s">
        <v>1381</v>
      </c>
      <c r="B164" s="352">
        <v>0</v>
      </c>
      <c r="C164" s="352">
        <v>0</v>
      </c>
      <c r="D164" s="350" t="str">
        <f t="shared" si="2"/>
        <v/>
      </c>
    </row>
    <row r="165" ht="36" customHeight="1" spans="1:4">
      <c r="A165" s="353" t="s">
        <v>1382</v>
      </c>
      <c r="B165" s="352">
        <v>0</v>
      </c>
      <c r="C165" s="352">
        <v>0</v>
      </c>
      <c r="D165" s="350" t="str">
        <f t="shared" si="2"/>
        <v/>
      </c>
    </row>
    <row r="166" ht="36" customHeight="1" spans="1:4">
      <c r="A166" s="353" t="s">
        <v>1383</v>
      </c>
      <c r="B166" s="352">
        <f>SUM(B167:B169)</f>
        <v>0</v>
      </c>
      <c r="C166" s="352">
        <f>SUM(C167:C169)</f>
        <v>0</v>
      </c>
      <c r="D166" s="350" t="str">
        <f t="shared" si="2"/>
        <v/>
      </c>
    </row>
    <row r="167" ht="36" customHeight="1" spans="1:4">
      <c r="A167" s="353" t="s">
        <v>779</v>
      </c>
      <c r="B167" s="352">
        <v>0</v>
      </c>
      <c r="C167" s="352">
        <v>0</v>
      </c>
      <c r="D167" s="350" t="str">
        <f t="shared" si="2"/>
        <v/>
      </c>
    </row>
    <row r="168" ht="36" customHeight="1" spans="1:4">
      <c r="A168" s="351" t="s">
        <v>1352</v>
      </c>
      <c r="B168" s="352">
        <v>0</v>
      </c>
      <c r="C168" s="352">
        <v>0</v>
      </c>
      <c r="D168" s="350" t="str">
        <f t="shared" si="2"/>
        <v/>
      </c>
    </row>
    <row r="169" ht="36" customHeight="1" spans="1:4">
      <c r="A169" s="355" t="s">
        <v>1384</v>
      </c>
      <c r="B169" s="352">
        <v>0</v>
      </c>
      <c r="C169" s="352">
        <v>0</v>
      </c>
      <c r="D169" s="350" t="str">
        <f t="shared" si="2"/>
        <v/>
      </c>
    </row>
    <row r="170" ht="36" customHeight="1" spans="1:4">
      <c r="A170" s="356" t="s">
        <v>1385</v>
      </c>
      <c r="B170" s="349">
        <f>SUM(B171)</f>
        <v>0</v>
      </c>
      <c r="C170" s="349">
        <f>SUM(C171)</f>
        <v>0</v>
      </c>
      <c r="D170" s="350" t="str">
        <f t="shared" si="2"/>
        <v/>
      </c>
    </row>
    <row r="171" ht="36" customHeight="1" spans="1:4">
      <c r="A171" s="355" t="s">
        <v>1386</v>
      </c>
      <c r="B171" s="352">
        <f>SUM(B172:B173)</f>
        <v>0</v>
      </c>
      <c r="C171" s="352">
        <f>SUM(C172:C173)</f>
        <v>0</v>
      </c>
      <c r="D171" s="350" t="str">
        <f t="shared" si="2"/>
        <v/>
      </c>
    </row>
    <row r="172" ht="36" customHeight="1" spans="1:4">
      <c r="A172" s="355" t="s">
        <v>1387</v>
      </c>
      <c r="B172" s="352">
        <v>0</v>
      </c>
      <c r="C172" s="352">
        <v>0</v>
      </c>
      <c r="D172" s="350" t="str">
        <f t="shared" si="2"/>
        <v/>
      </c>
    </row>
    <row r="173" ht="36" customHeight="1" spans="1:4">
      <c r="A173" s="355" t="s">
        <v>1388</v>
      </c>
      <c r="B173" s="352">
        <v>0</v>
      </c>
      <c r="C173" s="352">
        <v>0</v>
      </c>
      <c r="D173" s="350" t="str">
        <f t="shared" si="2"/>
        <v/>
      </c>
    </row>
    <row r="174" ht="36" customHeight="1" spans="1:4">
      <c r="A174" s="356" t="s">
        <v>1389</v>
      </c>
      <c r="B174" s="349">
        <f>SUM(B175:B176,B185)</f>
        <v>33756</v>
      </c>
      <c r="C174" s="349">
        <f>SUM(C175:C176,C185)</f>
        <v>10050</v>
      </c>
      <c r="D174" s="350">
        <f t="shared" si="2"/>
        <v>-0.702275151084252</v>
      </c>
    </row>
    <row r="175" ht="36" customHeight="1" spans="1:4">
      <c r="A175" s="355" t="s">
        <v>1390</v>
      </c>
      <c r="B175" s="352">
        <v>30000</v>
      </c>
      <c r="C175" s="352">
        <v>0</v>
      </c>
      <c r="D175" s="350">
        <f t="shared" si="2"/>
        <v>-1</v>
      </c>
    </row>
    <row r="176" ht="36" customHeight="1" spans="1:4">
      <c r="A176" s="355" t="s">
        <v>1391</v>
      </c>
      <c r="B176" s="352">
        <f>SUM(B177:B184)</f>
        <v>1016</v>
      </c>
      <c r="C176" s="352">
        <f>SUM(C177:C184)</f>
        <v>450</v>
      </c>
      <c r="D176" s="350">
        <f t="shared" si="2"/>
        <v>-0.557086614173228</v>
      </c>
    </row>
    <row r="177" ht="36" customHeight="1" spans="1:4">
      <c r="A177" s="355" t="s">
        <v>1392</v>
      </c>
      <c r="B177" s="352">
        <v>0</v>
      </c>
      <c r="C177" s="352">
        <v>0</v>
      </c>
      <c r="D177" s="350" t="str">
        <f t="shared" si="2"/>
        <v/>
      </c>
    </row>
    <row r="178" ht="36" customHeight="1" spans="1:4">
      <c r="A178" s="355" t="s">
        <v>1393</v>
      </c>
      <c r="B178" s="352">
        <v>0</v>
      </c>
      <c r="C178" s="352">
        <v>0</v>
      </c>
      <c r="D178" s="350" t="str">
        <f t="shared" si="2"/>
        <v/>
      </c>
    </row>
    <row r="179" ht="36" customHeight="1" spans="1:4">
      <c r="A179" s="355" t="s">
        <v>1394</v>
      </c>
      <c r="B179" s="352">
        <v>739</v>
      </c>
      <c r="C179" s="352">
        <v>450</v>
      </c>
      <c r="D179" s="350">
        <f t="shared" si="2"/>
        <v>-0.39106901217862</v>
      </c>
    </row>
    <row r="180" ht="36" customHeight="1" spans="1:4">
      <c r="A180" s="355" t="s">
        <v>1395</v>
      </c>
      <c r="B180" s="352">
        <v>0</v>
      </c>
      <c r="C180" s="352">
        <v>0</v>
      </c>
      <c r="D180" s="350" t="str">
        <f t="shared" si="2"/>
        <v/>
      </c>
    </row>
    <row r="181" ht="36" customHeight="1" spans="1:4">
      <c r="A181" s="355" t="s">
        <v>1396</v>
      </c>
      <c r="B181" s="352">
        <v>0</v>
      </c>
      <c r="C181" s="352">
        <v>0</v>
      </c>
      <c r="D181" s="350" t="str">
        <f t="shared" si="2"/>
        <v/>
      </c>
    </row>
    <row r="182" ht="36" customHeight="1" spans="1:4">
      <c r="A182" s="355" t="s">
        <v>1397</v>
      </c>
      <c r="B182" s="352">
        <v>0</v>
      </c>
      <c r="C182" s="352">
        <v>0</v>
      </c>
      <c r="D182" s="350" t="str">
        <f t="shared" si="2"/>
        <v/>
      </c>
    </row>
    <row r="183" ht="36" customHeight="1" spans="1:4">
      <c r="A183" s="355" t="s">
        <v>1398</v>
      </c>
      <c r="B183" s="352">
        <v>277</v>
      </c>
      <c r="C183" s="352">
        <v>0</v>
      </c>
      <c r="D183" s="350">
        <f t="shared" si="2"/>
        <v>-1</v>
      </c>
    </row>
    <row r="184" ht="36" customHeight="1" spans="1:4">
      <c r="A184" s="355" t="s">
        <v>1399</v>
      </c>
      <c r="B184" s="352">
        <v>0</v>
      </c>
      <c r="C184" s="352">
        <v>0</v>
      </c>
      <c r="D184" s="350" t="str">
        <f t="shared" si="2"/>
        <v/>
      </c>
    </row>
    <row r="185" ht="36" customHeight="1" spans="1:4">
      <c r="A185" s="355" t="s">
        <v>1400</v>
      </c>
      <c r="B185" s="352">
        <f>SUM(B186:B196)</f>
        <v>2740</v>
      </c>
      <c r="C185" s="352">
        <f>SUM(C186:C196)</f>
        <v>9600</v>
      </c>
      <c r="D185" s="350">
        <f t="shared" si="2"/>
        <v>2.5036496350365</v>
      </c>
    </row>
    <row r="186" ht="36" customHeight="1" spans="1:4">
      <c r="A186" s="355" t="s">
        <v>1401</v>
      </c>
      <c r="B186" s="352"/>
      <c r="C186" s="352"/>
      <c r="D186" s="350" t="str">
        <f t="shared" si="2"/>
        <v/>
      </c>
    </row>
    <row r="187" ht="36" customHeight="1" spans="1:4">
      <c r="A187" s="355" t="s">
        <v>1402</v>
      </c>
      <c r="B187" s="352">
        <v>150</v>
      </c>
      <c r="C187" s="352">
        <v>3500</v>
      </c>
      <c r="D187" s="350">
        <f t="shared" si="2"/>
        <v>22.3333333333333</v>
      </c>
    </row>
    <row r="188" ht="36" customHeight="1" spans="1:4">
      <c r="A188" s="355" t="s">
        <v>1403</v>
      </c>
      <c r="B188" s="352">
        <v>2369</v>
      </c>
      <c r="C188" s="352">
        <v>5250</v>
      </c>
      <c r="D188" s="350">
        <f t="shared" si="2"/>
        <v>1.21612494723512</v>
      </c>
    </row>
    <row r="189" ht="36" customHeight="1" spans="1:4">
      <c r="A189" s="355" t="s">
        <v>1404</v>
      </c>
      <c r="B189" s="352">
        <v>0</v>
      </c>
      <c r="C189" s="352">
        <v>0</v>
      </c>
      <c r="D189" s="350" t="str">
        <f t="shared" si="2"/>
        <v/>
      </c>
    </row>
    <row r="190" ht="36" customHeight="1" spans="1:4">
      <c r="A190" s="355" t="s">
        <v>1405</v>
      </c>
      <c r="B190" s="352">
        <v>0</v>
      </c>
      <c r="C190" s="352">
        <v>0</v>
      </c>
      <c r="D190" s="350" t="str">
        <f t="shared" si="2"/>
        <v/>
      </c>
    </row>
    <row r="191" ht="36" customHeight="1" spans="1:4">
      <c r="A191" s="355" t="s">
        <v>1406</v>
      </c>
      <c r="B191" s="352">
        <v>221</v>
      </c>
      <c r="C191" s="352">
        <v>150</v>
      </c>
      <c r="D191" s="350">
        <f t="shared" si="2"/>
        <v>-0.321266968325792</v>
      </c>
    </row>
    <row r="192" ht="36" customHeight="1" spans="1:4">
      <c r="A192" s="355" t="s">
        <v>1407</v>
      </c>
      <c r="B192" s="352">
        <v>0</v>
      </c>
      <c r="C192" s="352">
        <v>0</v>
      </c>
      <c r="D192" s="350" t="str">
        <f t="shared" si="2"/>
        <v/>
      </c>
    </row>
    <row r="193" ht="36" customHeight="1" spans="1:4">
      <c r="A193" s="355" t="s">
        <v>1408</v>
      </c>
      <c r="B193" s="352">
        <v>0</v>
      </c>
      <c r="C193" s="352">
        <v>0</v>
      </c>
      <c r="D193" s="350" t="str">
        <f t="shared" si="2"/>
        <v/>
      </c>
    </row>
    <row r="194" ht="36" customHeight="1" spans="1:4">
      <c r="A194" s="355" t="s">
        <v>1409</v>
      </c>
      <c r="B194" s="352">
        <v>0</v>
      </c>
      <c r="C194" s="352">
        <v>0</v>
      </c>
      <c r="D194" s="350" t="str">
        <f t="shared" si="2"/>
        <v/>
      </c>
    </row>
    <row r="195" ht="36" customHeight="1" spans="1:4">
      <c r="A195" s="355" t="s">
        <v>1410</v>
      </c>
      <c r="B195" s="352">
        <v>0</v>
      </c>
      <c r="C195" s="352">
        <v>0</v>
      </c>
      <c r="D195" s="350" t="str">
        <f t="shared" si="2"/>
        <v/>
      </c>
    </row>
    <row r="196" ht="36" customHeight="1" spans="1:4">
      <c r="A196" s="355" t="s">
        <v>1411</v>
      </c>
      <c r="B196" s="352">
        <v>0</v>
      </c>
      <c r="C196" s="352">
        <v>700</v>
      </c>
      <c r="D196" s="350" t="str">
        <f t="shared" ref="D196:D244" si="3">IF(B196&lt;&gt;0,C196/B196-1,"")</f>
        <v/>
      </c>
    </row>
    <row r="197" ht="36" customHeight="1" spans="1:4">
      <c r="A197" s="356" t="s">
        <v>1412</v>
      </c>
      <c r="B197" s="349">
        <f>B198</f>
        <v>4301</v>
      </c>
      <c r="C197" s="349">
        <f>C198</f>
        <v>406</v>
      </c>
      <c r="D197" s="350">
        <f t="shared" si="3"/>
        <v>-0.905603348058591</v>
      </c>
    </row>
    <row r="198" ht="36" customHeight="1" spans="1:4">
      <c r="A198" s="355" t="s">
        <v>1413</v>
      </c>
      <c r="B198" s="352">
        <f>SUM(B199:B214)</f>
        <v>4301</v>
      </c>
      <c r="C198" s="352">
        <f>SUM(C199:C214)</f>
        <v>406</v>
      </c>
      <c r="D198" s="350">
        <f t="shared" si="3"/>
        <v>-0.905603348058591</v>
      </c>
    </row>
    <row r="199" ht="36" customHeight="1" spans="1:4">
      <c r="A199" s="355" t="s">
        <v>1414</v>
      </c>
      <c r="B199" s="352">
        <v>0</v>
      </c>
      <c r="C199" s="352">
        <v>0</v>
      </c>
      <c r="D199" s="350" t="str">
        <f t="shared" si="3"/>
        <v/>
      </c>
    </row>
    <row r="200" ht="36" customHeight="1" spans="1:4">
      <c r="A200" s="355" t="s">
        <v>1415</v>
      </c>
      <c r="B200" s="352">
        <v>0</v>
      </c>
      <c r="C200" s="352">
        <v>0</v>
      </c>
      <c r="D200" s="350" t="str">
        <f t="shared" si="3"/>
        <v/>
      </c>
    </row>
    <row r="201" ht="36" customHeight="1" spans="1:4">
      <c r="A201" s="355" t="s">
        <v>1416</v>
      </c>
      <c r="B201" s="352">
        <v>0</v>
      </c>
      <c r="C201" s="352">
        <v>0</v>
      </c>
      <c r="D201" s="350" t="str">
        <f t="shared" si="3"/>
        <v/>
      </c>
    </row>
    <row r="202" ht="36" customHeight="1" spans="1:4">
      <c r="A202" s="355" t="s">
        <v>1417</v>
      </c>
      <c r="B202" s="352">
        <v>2202</v>
      </c>
      <c r="C202" s="352">
        <v>0</v>
      </c>
      <c r="D202" s="350">
        <f t="shared" si="3"/>
        <v>-1</v>
      </c>
    </row>
    <row r="203" ht="36" customHeight="1" spans="1:4">
      <c r="A203" s="355" t="s">
        <v>1418</v>
      </c>
      <c r="B203" s="352">
        <v>0</v>
      </c>
      <c r="C203" s="352">
        <v>0</v>
      </c>
      <c r="D203" s="350" t="str">
        <f t="shared" si="3"/>
        <v/>
      </c>
    </row>
    <row r="204" ht="36" customHeight="1" spans="1:4">
      <c r="A204" s="355" t="s">
        <v>1419</v>
      </c>
      <c r="B204" s="352">
        <v>0</v>
      </c>
      <c r="C204" s="352">
        <v>0</v>
      </c>
      <c r="D204" s="350" t="str">
        <f t="shared" si="3"/>
        <v/>
      </c>
    </row>
    <row r="205" ht="36" customHeight="1" spans="1:4">
      <c r="A205" s="355" t="s">
        <v>1420</v>
      </c>
      <c r="B205" s="352">
        <v>0</v>
      </c>
      <c r="C205" s="352">
        <v>0</v>
      </c>
      <c r="D205" s="350" t="str">
        <f t="shared" si="3"/>
        <v/>
      </c>
    </row>
    <row r="206" ht="36" customHeight="1" spans="1:4">
      <c r="A206" s="355" t="s">
        <v>1421</v>
      </c>
      <c r="B206" s="352">
        <v>0</v>
      </c>
      <c r="C206" s="352">
        <v>0</v>
      </c>
      <c r="D206" s="350" t="str">
        <f t="shared" si="3"/>
        <v/>
      </c>
    </row>
    <row r="207" ht="36" customHeight="1" spans="1:4">
      <c r="A207" s="355" t="s">
        <v>1422</v>
      </c>
      <c r="B207" s="352">
        <v>0</v>
      </c>
      <c r="C207" s="352">
        <v>0</v>
      </c>
      <c r="D207" s="350" t="str">
        <f t="shared" si="3"/>
        <v/>
      </c>
    </row>
    <row r="208" ht="36" customHeight="1" spans="1:4">
      <c r="A208" s="355" t="s">
        <v>1423</v>
      </c>
      <c r="B208" s="352">
        <v>0</v>
      </c>
      <c r="C208" s="352">
        <v>0</v>
      </c>
      <c r="D208" s="350" t="str">
        <f t="shared" si="3"/>
        <v/>
      </c>
    </row>
    <row r="209" ht="36" customHeight="1" spans="1:4">
      <c r="A209" s="355" t="s">
        <v>1424</v>
      </c>
      <c r="B209" s="352">
        <v>0</v>
      </c>
      <c r="C209" s="352">
        <v>0</v>
      </c>
      <c r="D209" s="350" t="str">
        <f t="shared" si="3"/>
        <v/>
      </c>
    </row>
    <row r="210" ht="36" customHeight="1" spans="1:4">
      <c r="A210" s="355" t="s">
        <v>1425</v>
      </c>
      <c r="B210" s="352">
        <v>881</v>
      </c>
      <c r="C210" s="352">
        <v>0</v>
      </c>
      <c r="D210" s="350">
        <f t="shared" si="3"/>
        <v>-1</v>
      </c>
    </row>
    <row r="211" ht="36" customHeight="1" spans="1:4">
      <c r="A211" s="355" t="s">
        <v>1426</v>
      </c>
      <c r="B211" s="352">
        <v>0</v>
      </c>
      <c r="C211" s="352">
        <v>0</v>
      </c>
      <c r="D211" s="350" t="str">
        <f t="shared" si="3"/>
        <v/>
      </c>
    </row>
    <row r="212" ht="36" customHeight="1" spans="1:4">
      <c r="A212" s="355" t="s">
        <v>1427</v>
      </c>
      <c r="B212" s="352">
        <v>0</v>
      </c>
      <c r="C212" s="352">
        <v>0</v>
      </c>
      <c r="D212" s="350" t="str">
        <f t="shared" si="3"/>
        <v/>
      </c>
    </row>
    <row r="213" ht="36" customHeight="1" spans="1:4">
      <c r="A213" s="355" t="s">
        <v>1428</v>
      </c>
      <c r="B213" s="352">
        <v>1218</v>
      </c>
      <c r="C213" s="352">
        <v>406</v>
      </c>
      <c r="D213" s="350">
        <f t="shared" si="3"/>
        <v>-0.666666666666667</v>
      </c>
    </row>
    <row r="214" ht="36" customHeight="1" spans="1:4">
      <c r="A214" s="355" t="s">
        <v>1429</v>
      </c>
      <c r="B214" s="352">
        <v>0</v>
      </c>
      <c r="C214" s="352">
        <v>0</v>
      </c>
      <c r="D214" s="350" t="str">
        <f t="shared" si="3"/>
        <v/>
      </c>
    </row>
    <row r="215" ht="36" customHeight="1" spans="1:4">
      <c r="A215" s="356" t="s">
        <v>1430</v>
      </c>
      <c r="B215" s="349">
        <f>B216</f>
        <v>0</v>
      </c>
      <c r="C215" s="349">
        <f>C216</f>
        <v>0</v>
      </c>
      <c r="D215" s="350" t="str">
        <f t="shared" si="3"/>
        <v/>
      </c>
    </row>
    <row r="216" ht="36" customHeight="1" spans="1:4">
      <c r="A216" s="355" t="s">
        <v>1431</v>
      </c>
      <c r="B216" s="352">
        <f>SUM(B217:B232)</f>
        <v>0</v>
      </c>
      <c r="C216" s="352">
        <f>SUM(C217:C232)</f>
        <v>0</v>
      </c>
      <c r="D216" s="350" t="str">
        <f t="shared" si="3"/>
        <v/>
      </c>
    </row>
    <row r="217" ht="36" customHeight="1" spans="1:4">
      <c r="A217" s="355" t="s">
        <v>1432</v>
      </c>
      <c r="B217" s="352">
        <v>0</v>
      </c>
      <c r="C217" s="352">
        <v>0</v>
      </c>
      <c r="D217" s="350" t="str">
        <f t="shared" si="3"/>
        <v/>
      </c>
    </row>
    <row r="218" ht="36" customHeight="1" spans="1:4">
      <c r="A218" s="355" t="s">
        <v>1433</v>
      </c>
      <c r="B218" s="352">
        <v>0</v>
      </c>
      <c r="C218" s="352">
        <v>0</v>
      </c>
      <c r="D218" s="350" t="str">
        <f t="shared" si="3"/>
        <v/>
      </c>
    </row>
    <row r="219" ht="36" customHeight="1" spans="1:4">
      <c r="A219" s="355" t="s">
        <v>1434</v>
      </c>
      <c r="B219" s="352">
        <v>0</v>
      </c>
      <c r="C219" s="352">
        <v>0</v>
      </c>
      <c r="D219" s="350" t="str">
        <f t="shared" si="3"/>
        <v/>
      </c>
    </row>
    <row r="220" ht="36" customHeight="1" spans="1:4">
      <c r="A220" s="355" t="s">
        <v>1435</v>
      </c>
      <c r="B220" s="352">
        <v>0</v>
      </c>
      <c r="C220" s="352">
        <v>0</v>
      </c>
      <c r="D220" s="350" t="str">
        <f t="shared" si="3"/>
        <v/>
      </c>
    </row>
    <row r="221" ht="36" customHeight="1" spans="1:4">
      <c r="A221" s="355" t="s">
        <v>1436</v>
      </c>
      <c r="B221" s="352">
        <v>0</v>
      </c>
      <c r="C221" s="352">
        <v>0</v>
      </c>
      <c r="D221" s="350" t="str">
        <f t="shared" si="3"/>
        <v/>
      </c>
    </row>
    <row r="222" ht="36" customHeight="1" spans="1:4">
      <c r="A222" s="355" t="s">
        <v>1437</v>
      </c>
      <c r="B222" s="352">
        <v>0</v>
      </c>
      <c r="C222" s="352">
        <v>0</v>
      </c>
      <c r="D222" s="350" t="str">
        <f t="shared" si="3"/>
        <v/>
      </c>
    </row>
    <row r="223" ht="36" customHeight="1" spans="1:4">
      <c r="A223" s="355" t="s">
        <v>1438</v>
      </c>
      <c r="B223" s="352">
        <v>0</v>
      </c>
      <c r="C223" s="352">
        <v>0</v>
      </c>
      <c r="D223" s="350" t="str">
        <f t="shared" si="3"/>
        <v/>
      </c>
    </row>
    <row r="224" ht="36" customHeight="1" spans="1:4">
      <c r="A224" s="355" t="s">
        <v>1439</v>
      </c>
      <c r="B224" s="352">
        <v>0</v>
      </c>
      <c r="C224" s="352">
        <v>0</v>
      </c>
      <c r="D224" s="350" t="str">
        <f t="shared" si="3"/>
        <v/>
      </c>
    </row>
    <row r="225" ht="36" customHeight="1" spans="1:4">
      <c r="A225" s="355" t="s">
        <v>1440</v>
      </c>
      <c r="B225" s="352">
        <v>0</v>
      </c>
      <c r="C225" s="352">
        <v>0</v>
      </c>
      <c r="D225" s="350" t="str">
        <f t="shared" si="3"/>
        <v/>
      </c>
    </row>
    <row r="226" ht="36" customHeight="1" spans="1:4">
      <c r="A226" s="355" t="s">
        <v>1441</v>
      </c>
      <c r="B226" s="352">
        <v>0</v>
      </c>
      <c r="C226" s="352">
        <v>0</v>
      </c>
      <c r="D226" s="350" t="str">
        <f t="shared" si="3"/>
        <v/>
      </c>
    </row>
    <row r="227" ht="36" customHeight="1" spans="1:4">
      <c r="A227" s="355" t="s">
        <v>1442</v>
      </c>
      <c r="B227" s="352">
        <v>0</v>
      </c>
      <c r="C227" s="352">
        <v>0</v>
      </c>
      <c r="D227" s="350" t="str">
        <f t="shared" si="3"/>
        <v/>
      </c>
    </row>
    <row r="228" ht="36" customHeight="1" spans="1:4">
      <c r="A228" s="355" t="s">
        <v>1443</v>
      </c>
      <c r="B228" s="352">
        <v>0</v>
      </c>
      <c r="C228" s="352">
        <v>0</v>
      </c>
      <c r="D228" s="350" t="str">
        <f t="shared" si="3"/>
        <v/>
      </c>
    </row>
    <row r="229" ht="36" customHeight="1" spans="1:4">
      <c r="A229" s="355" t="s">
        <v>1444</v>
      </c>
      <c r="B229" s="352">
        <v>0</v>
      </c>
      <c r="C229" s="352">
        <v>0</v>
      </c>
      <c r="D229" s="350" t="str">
        <f t="shared" si="3"/>
        <v/>
      </c>
    </row>
    <row r="230" ht="36" customHeight="1" spans="1:4">
      <c r="A230" s="355" t="s">
        <v>1445</v>
      </c>
      <c r="B230" s="352">
        <v>0</v>
      </c>
      <c r="C230" s="352">
        <v>0</v>
      </c>
      <c r="D230" s="350" t="str">
        <f t="shared" si="3"/>
        <v/>
      </c>
    </row>
    <row r="231" ht="36" customHeight="1" spans="1:4">
      <c r="A231" s="355" t="s">
        <v>1446</v>
      </c>
      <c r="B231" s="352">
        <v>0</v>
      </c>
      <c r="C231" s="352">
        <v>0</v>
      </c>
      <c r="D231" s="350" t="str">
        <f t="shared" si="3"/>
        <v/>
      </c>
    </row>
    <row r="232" ht="36" customHeight="1" spans="1:4">
      <c r="A232" s="355" t="s">
        <v>1447</v>
      </c>
      <c r="B232" s="352">
        <v>0</v>
      </c>
      <c r="C232" s="352">
        <v>0</v>
      </c>
      <c r="D232" s="350" t="str">
        <f t="shared" si="3"/>
        <v/>
      </c>
    </row>
    <row r="233" ht="36" customHeight="1" spans="1:4">
      <c r="A233" s="355"/>
      <c r="B233" s="352"/>
      <c r="C233" s="352"/>
      <c r="D233" s="350" t="str">
        <f t="shared" si="3"/>
        <v/>
      </c>
    </row>
    <row r="234" ht="36" customHeight="1" spans="1:4">
      <c r="A234" s="357" t="s">
        <v>1455</v>
      </c>
      <c r="B234" s="349">
        <f>SUM(B4,B20,B32,B39,B94,B118,B170,B174,B197,B215)</f>
        <v>46072</v>
      </c>
      <c r="C234" s="349">
        <f>SUM(C4,C20,C32,C39,C94,C118,C170,C174,C197,C215)</f>
        <v>223579</v>
      </c>
      <c r="D234" s="350">
        <f t="shared" si="3"/>
        <v>3.85281732939746</v>
      </c>
    </row>
    <row r="235" ht="36" customHeight="1" spans="1:4">
      <c r="A235" s="358" t="s">
        <v>73</v>
      </c>
      <c r="B235" s="312">
        <f>SUM(B236,B239,B240,B241)</f>
        <v>94867</v>
      </c>
      <c r="C235" s="312">
        <f>SUM(C236,C239,C240,C241)</f>
        <v>206449</v>
      </c>
      <c r="D235" s="350">
        <f t="shared" si="3"/>
        <v>1.17619404007716</v>
      </c>
    </row>
    <row r="236" ht="36" customHeight="1" spans="1:4">
      <c r="A236" s="359" t="s">
        <v>1449</v>
      </c>
      <c r="B236" s="312">
        <f>SUM(B237:B238)</f>
        <v>50007</v>
      </c>
      <c r="C236" s="312">
        <f>SUM(C237:C238)</f>
        <v>200000</v>
      </c>
      <c r="D236" s="350"/>
    </row>
    <row r="237" ht="36" customHeight="1" spans="1:4">
      <c r="A237" s="359" t="s">
        <v>1450</v>
      </c>
      <c r="B237" s="312">
        <v>50007</v>
      </c>
      <c r="C237" s="312">
        <v>200000</v>
      </c>
      <c r="D237" s="350"/>
    </row>
    <row r="238" ht="36" customHeight="1" spans="1:4">
      <c r="A238" s="359" t="s">
        <v>1451</v>
      </c>
      <c r="B238" s="312"/>
      <c r="C238" s="312"/>
      <c r="D238" s="350"/>
    </row>
    <row r="239" ht="36" customHeight="1" spans="1:4">
      <c r="A239" s="359" t="s">
        <v>78</v>
      </c>
      <c r="B239" s="312">
        <v>43000</v>
      </c>
      <c r="C239" s="312"/>
      <c r="D239" s="350"/>
    </row>
    <row r="240" ht="36" customHeight="1" spans="1:4">
      <c r="A240" s="359" t="s">
        <v>79</v>
      </c>
      <c r="B240" s="312">
        <v>1860</v>
      </c>
      <c r="C240" s="312">
        <v>6449</v>
      </c>
      <c r="D240" s="350"/>
    </row>
    <row r="241" ht="36" customHeight="1" spans="1:4">
      <c r="A241" s="360" t="s">
        <v>80</v>
      </c>
      <c r="B241" s="312"/>
      <c r="C241" s="312"/>
      <c r="D241" s="350"/>
    </row>
    <row r="242" ht="36" customHeight="1" spans="1:4">
      <c r="A242" s="361" t="s">
        <v>84</v>
      </c>
      <c r="B242" s="310">
        <v>8900</v>
      </c>
      <c r="C242" s="310"/>
      <c r="D242" s="350"/>
    </row>
    <row r="243" ht="36" customHeight="1" spans="1:4">
      <c r="A243" s="355"/>
      <c r="B243" s="352"/>
      <c r="C243" s="352"/>
      <c r="D243" s="350" t="str">
        <f t="shared" si="3"/>
        <v/>
      </c>
    </row>
    <row r="244" ht="36" customHeight="1" spans="1:4">
      <c r="A244" s="357" t="s">
        <v>1067</v>
      </c>
      <c r="B244" s="349">
        <f>SUM(B234,B235,B242)</f>
        <v>149839</v>
      </c>
      <c r="C244" s="349">
        <f>SUM(C234,C235,C242)</f>
        <v>430028</v>
      </c>
      <c r="D244" s="350">
        <f t="shared" si="3"/>
        <v>1.86993372886899</v>
      </c>
    </row>
  </sheetData>
  <mergeCells count="1">
    <mergeCell ref="A1:D1"/>
  </mergeCells>
  <conditionalFormatting sqref="A235">
    <cfRule type="expression" dxfId="1" priority="1" stopIfTrue="1">
      <formula>"len($A:$A)=3"</formula>
    </cfRule>
  </conditionalFormatting>
  <conditionalFormatting sqref="B237">
    <cfRule type="expression" dxfId="1" priority="3" stopIfTrue="1">
      <formula>"len($A:$A)=3"</formula>
    </cfRule>
  </conditionalFormatting>
  <conditionalFormatting sqref="C237">
    <cfRule type="expression" dxfId="1" priority="2"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Zeros="0" view="pageBreakPreview" zoomScaleNormal="100" workbookViewId="0">
      <selection activeCell="A1" sqref="$A1:$XFD1048576"/>
    </sheetView>
  </sheetViews>
  <sheetFormatPr defaultColWidth="9" defaultRowHeight="13.5" outlineLevelCol="3"/>
  <cols>
    <col min="1" max="1" width="52.1083333333333" style="267" customWidth="1"/>
    <col min="2" max="4" width="20.6666666666667" customWidth="1"/>
  </cols>
  <sheetData>
    <row r="1" s="329" customFormat="1" ht="45.25" customHeight="1" spans="1:4">
      <c r="A1" s="330" t="s">
        <v>1456</v>
      </c>
      <c r="B1" s="330"/>
      <c r="C1" s="330"/>
      <c r="D1" s="330"/>
    </row>
    <row r="2" ht="20.05" customHeight="1" spans="1:4">
      <c r="A2" s="331"/>
      <c r="B2" s="332"/>
      <c r="C2" s="333"/>
      <c r="D2" s="333" t="s">
        <v>2</v>
      </c>
    </row>
    <row r="3" ht="45.25" customHeight="1" spans="1:4">
      <c r="A3" s="263" t="s">
        <v>1102</v>
      </c>
      <c r="B3" s="174" t="s">
        <v>4</v>
      </c>
      <c r="C3" s="174" t="s">
        <v>5</v>
      </c>
      <c r="D3" s="334" t="s">
        <v>6</v>
      </c>
    </row>
    <row r="4" ht="36" customHeight="1" spans="1:4">
      <c r="A4" s="335" t="s">
        <v>1258</v>
      </c>
      <c r="B4" s="336">
        <v>1005</v>
      </c>
      <c r="C4" s="336">
        <v>1005</v>
      </c>
      <c r="D4" s="337">
        <v>0</v>
      </c>
    </row>
    <row r="5" ht="36" customHeight="1" spans="1:4">
      <c r="A5" s="335" t="s">
        <v>1274</v>
      </c>
      <c r="B5" s="336">
        <v>11059</v>
      </c>
      <c r="C5" s="336">
        <v>11060</v>
      </c>
      <c r="D5" s="337">
        <v>9.04240889773036e-5</v>
      </c>
    </row>
    <row r="6" ht="36" customHeight="1" spans="1:4">
      <c r="A6" s="335" t="s">
        <v>1283</v>
      </c>
      <c r="B6" s="336"/>
      <c r="C6" s="336"/>
      <c r="D6" s="337"/>
    </row>
    <row r="7" ht="36" customHeight="1" spans="1:4">
      <c r="A7" s="285" t="s">
        <v>1290</v>
      </c>
      <c r="B7" s="336">
        <v>654</v>
      </c>
      <c r="C7" s="336">
        <v>150654</v>
      </c>
      <c r="D7" s="337">
        <v>229.357798165138</v>
      </c>
    </row>
    <row r="8" ht="36" customHeight="1" spans="1:4">
      <c r="A8" s="335" t="s">
        <v>1326</v>
      </c>
      <c r="B8" s="336">
        <v>17042</v>
      </c>
      <c r="C8" s="336">
        <v>17042</v>
      </c>
      <c r="D8" s="337">
        <v>0</v>
      </c>
    </row>
    <row r="9" ht="36" customHeight="1" spans="1:4">
      <c r="A9" s="335" t="s">
        <v>1342</v>
      </c>
      <c r="B9" s="336"/>
      <c r="C9" s="336"/>
      <c r="D9" s="337"/>
    </row>
    <row r="10" ht="36" customHeight="1" spans="1:4">
      <c r="A10" s="285" t="s">
        <v>1385</v>
      </c>
      <c r="B10" s="336"/>
      <c r="C10" s="336"/>
      <c r="D10" s="337"/>
    </row>
    <row r="11" ht="36" customHeight="1" spans="1:4">
      <c r="A11" s="285" t="s">
        <v>1457</v>
      </c>
      <c r="B11" s="336"/>
      <c r="C11" s="336"/>
      <c r="D11" s="337"/>
    </row>
    <row r="12" ht="36" customHeight="1" spans="1:4">
      <c r="A12" s="285" t="s">
        <v>1458</v>
      </c>
      <c r="B12" s="336">
        <v>21028</v>
      </c>
      <c r="C12" s="336">
        <v>20239</v>
      </c>
      <c r="D12" s="337">
        <v>-0.0375214000380445</v>
      </c>
    </row>
    <row r="13" ht="36" customHeight="1" spans="1:4">
      <c r="A13" s="285" t="s">
        <v>1459</v>
      </c>
      <c r="B13" s="336"/>
      <c r="C13" s="336"/>
      <c r="D13" s="337"/>
    </row>
    <row r="14" ht="36" customHeight="1" spans="1:4">
      <c r="A14" s="285" t="s">
        <v>1460</v>
      </c>
      <c r="B14" s="336"/>
      <c r="C14" s="336"/>
      <c r="D14" s="337"/>
    </row>
    <row r="15" ht="36" customHeight="1" spans="1:4">
      <c r="A15" s="285"/>
      <c r="B15" s="336"/>
      <c r="C15" s="336"/>
      <c r="D15" s="337"/>
    </row>
    <row r="16" ht="36" customHeight="1" spans="1:4">
      <c r="A16" s="285" t="s">
        <v>1461</v>
      </c>
      <c r="B16" s="336">
        <v>50788</v>
      </c>
      <c r="C16" s="336">
        <v>200000</v>
      </c>
      <c r="D16" s="337">
        <v>2.93793809561314</v>
      </c>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8"/>
  <sheetViews>
    <sheetView showZeros="0" view="pageBreakPreview" zoomScaleNormal="100" workbookViewId="0">
      <selection activeCell="A1" sqref="$A1:$XFD1048576"/>
    </sheetView>
  </sheetViews>
  <sheetFormatPr defaultColWidth="9" defaultRowHeight="14.25" outlineLevelCol="3"/>
  <cols>
    <col min="1" max="1" width="50.775" style="289" customWidth="1"/>
    <col min="2" max="4" width="21.6666666666667" style="289" customWidth="1"/>
    <col min="5" max="5" width="13.775" style="289"/>
    <col min="6" max="16384" width="9" style="289"/>
  </cols>
  <sheetData>
    <row r="1" ht="45.25" customHeight="1" spans="1:4">
      <c r="A1" s="268" t="s">
        <v>1462</v>
      </c>
      <c r="B1" s="268"/>
      <c r="C1" s="268"/>
      <c r="D1" s="268"/>
    </row>
    <row r="2" ht="20.05" customHeight="1" spans="1:4">
      <c r="A2" s="325"/>
      <c r="B2" s="326"/>
      <c r="C2" s="327"/>
      <c r="D2" s="328" t="s">
        <v>1463</v>
      </c>
    </row>
    <row r="3" ht="45.25" customHeight="1" spans="1:4">
      <c r="A3" s="293" t="s">
        <v>1464</v>
      </c>
      <c r="B3" s="204" t="s">
        <v>4</v>
      </c>
      <c r="C3" s="204" t="s">
        <v>5</v>
      </c>
      <c r="D3" s="204" t="s">
        <v>6</v>
      </c>
    </row>
    <row r="4" ht="36" customHeight="1" spans="1:4">
      <c r="A4" s="284" t="s">
        <v>1465</v>
      </c>
      <c r="B4" s="294">
        <f>SUM(B5:B35)</f>
        <v>5935</v>
      </c>
      <c r="C4" s="294">
        <f>SUM(C5:C35)</f>
        <v>1264</v>
      </c>
      <c r="D4" s="295">
        <f t="shared" ref="D4:D58" si="0">IF(B4&lt;&gt;0,C4/B4-1,"")</f>
        <v>-0.787026116259478</v>
      </c>
    </row>
    <row r="5" ht="36" customHeight="1" spans="1:4">
      <c r="A5" s="285" t="s">
        <v>1466</v>
      </c>
      <c r="B5" s="294"/>
      <c r="C5" s="294"/>
      <c r="D5" s="295" t="str">
        <f t="shared" si="0"/>
        <v/>
      </c>
    </row>
    <row r="6" ht="36" customHeight="1" spans="1:4">
      <c r="A6" s="285" t="s">
        <v>1467</v>
      </c>
      <c r="B6" s="296"/>
      <c r="C6" s="296"/>
      <c r="D6" s="295" t="str">
        <f t="shared" si="0"/>
        <v/>
      </c>
    </row>
    <row r="7" ht="36" customHeight="1" spans="1:4">
      <c r="A7" s="285" t="s">
        <v>1468</v>
      </c>
      <c r="B7" s="296"/>
      <c r="C7" s="296">
        <v>2</v>
      </c>
      <c r="D7" s="295" t="str">
        <f t="shared" si="0"/>
        <v/>
      </c>
    </row>
    <row r="8" ht="36" customHeight="1" spans="1:4">
      <c r="A8" s="285" t="s">
        <v>1469</v>
      </c>
      <c r="B8" s="297"/>
      <c r="C8" s="298"/>
      <c r="D8" s="295" t="str">
        <f t="shared" si="0"/>
        <v/>
      </c>
    </row>
    <row r="9" ht="36" customHeight="1" spans="1:4">
      <c r="A9" s="285" t="s">
        <v>1470</v>
      </c>
      <c r="B9" s="296"/>
      <c r="C9" s="296"/>
      <c r="D9" s="295" t="str">
        <f t="shared" si="0"/>
        <v/>
      </c>
    </row>
    <row r="10" ht="36" customHeight="1" spans="1:4">
      <c r="A10" s="285" t="s">
        <v>1471</v>
      </c>
      <c r="B10" s="296"/>
      <c r="C10" s="296"/>
      <c r="D10" s="295" t="str">
        <f t="shared" si="0"/>
        <v/>
      </c>
    </row>
    <row r="11" ht="36" customHeight="1" spans="1:4">
      <c r="A11" s="285" t="s">
        <v>1472</v>
      </c>
      <c r="B11" s="296"/>
      <c r="C11" s="296"/>
      <c r="D11" s="295" t="str">
        <f t="shared" si="0"/>
        <v/>
      </c>
    </row>
    <row r="12" ht="36" customHeight="1" spans="1:4">
      <c r="A12" s="285" t="s">
        <v>1473</v>
      </c>
      <c r="B12" s="296"/>
      <c r="C12" s="296">
        <v>100</v>
      </c>
      <c r="D12" s="295" t="str">
        <f t="shared" si="0"/>
        <v/>
      </c>
    </row>
    <row r="13" ht="36" customHeight="1" spans="1:4">
      <c r="A13" s="285" t="s">
        <v>1474</v>
      </c>
      <c r="B13" s="296"/>
      <c r="C13" s="296"/>
      <c r="D13" s="295" t="str">
        <f t="shared" si="0"/>
        <v/>
      </c>
    </row>
    <row r="14" ht="36" customHeight="1" spans="1:4">
      <c r="A14" s="285" t="s">
        <v>1475</v>
      </c>
      <c r="B14" s="297"/>
      <c r="C14" s="298"/>
      <c r="D14" s="295" t="str">
        <f t="shared" si="0"/>
        <v/>
      </c>
    </row>
    <row r="15" ht="36" customHeight="1" spans="1:4">
      <c r="A15" s="285" t="s">
        <v>1476</v>
      </c>
      <c r="B15" s="296"/>
      <c r="C15" s="296"/>
      <c r="D15" s="295" t="str">
        <f t="shared" si="0"/>
        <v/>
      </c>
    </row>
    <row r="16" ht="36" customHeight="1" spans="1:4">
      <c r="A16" s="285" t="s">
        <v>1477</v>
      </c>
      <c r="B16" s="296"/>
      <c r="C16" s="296"/>
      <c r="D16" s="295" t="str">
        <f t="shared" si="0"/>
        <v/>
      </c>
    </row>
    <row r="17" ht="36" customHeight="1" spans="1:4">
      <c r="A17" s="285" t="s">
        <v>1478</v>
      </c>
      <c r="B17" s="297"/>
      <c r="C17" s="298"/>
      <c r="D17" s="295" t="str">
        <f t="shared" si="0"/>
        <v/>
      </c>
    </row>
    <row r="18" ht="36" customHeight="1" spans="1:4">
      <c r="A18" s="285" t="s">
        <v>1479</v>
      </c>
      <c r="B18" s="296"/>
      <c r="C18" s="296"/>
      <c r="D18" s="295" t="str">
        <f t="shared" si="0"/>
        <v/>
      </c>
    </row>
    <row r="19" ht="36" customHeight="1" spans="1:4">
      <c r="A19" s="285" t="s">
        <v>1480</v>
      </c>
      <c r="B19" s="297"/>
      <c r="C19" s="298"/>
      <c r="D19" s="295" t="str">
        <f t="shared" si="0"/>
        <v/>
      </c>
    </row>
    <row r="20" ht="36" customHeight="1" spans="1:4">
      <c r="A20" s="285" t="s">
        <v>1481</v>
      </c>
      <c r="B20" s="297"/>
      <c r="C20" s="298">
        <v>6</v>
      </c>
      <c r="D20" s="295" t="str">
        <f t="shared" si="0"/>
        <v/>
      </c>
    </row>
    <row r="21" ht="36" customHeight="1" spans="1:4">
      <c r="A21" s="285" t="s">
        <v>1482</v>
      </c>
      <c r="B21" s="297"/>
      <c r="C21" s="298"/>
      <c r="D21" s="295" t="str">
        <f t="shared" si="0"/>
        <v/>
      </c>
    </row>
    <row r="22" ht="36" customHeight="1" spans="1:4">
      <c r="A22" s="285" t="s">
        <v>1483</v>
      </c>
      <c r="B22" s="297"/>
      <c r="C22" s="298"/>
      <c r="D22" s="295" t="str">
        <f t="shared" si="0"/>
        <v/>
      </c>
    </row>
    <row r="23" ht="36" customHeight="1" spans="1:4">
      <c r="A23" s="285" t="s">
        <v>1484</v>
      </c>
      <c r="B23" s="296"/>
      <c r="C23" s="296"/>
      <c r="D23" s="295" t="str">
        <f t="shared" si="0"/>
        <v/>
      </c>
    </row>
    <row r="24" ht="36" customHeight="1" spans="1:4">
      <c r="A24" s="285" t="s">
        <v>1485</v>
      </c>
      <c r="B24" s="296"/>
      <c r="C24" s="296"/>
      <c r="D24" s="295" t="str">
        <f t="shared" si="0"/>
        <v/>
      </c>
    </row>
    <row r="25" ht="36" customHeight="1" spans="1:4">
      <c r="A25" s="285" t="s">
        <v>1486</v>
      </c>
      <c r="B25" s="296"/>
      <c r="C25" s="296"/>
      <c r="D25" s="295" t="str">
        <f t="shared" si="0"/>
        <v/>
      </c>
    </row>
    <row r="26" ht="36" customHeight="1" spans="1:4">
      <c r="A26" s="285" t="s">
        <v>1487</v>
      </c>
      <c r="B26" s="297"/>
      <c r="C26" s="298"/>
      <c r="D26" s="295" t="str">
        <f t="shared" si="0"/>
        <v/>
      </c>
    </row>
    <row r="27" ht="36" customHeight="1" spans="1:4">
      <c r="A27" s="285" t="s">
        <v>1488</v>
      </c>
      <c r="B27" s="296"/>
      <c r="C27" s="296"/>
      <c r="D27" s="295" t="str">
        <f t="shared" si="0"/>
        <v/>
      </c>
    </row>
    <row r="28" ht="36" customHeight="1" spans="1:4">
      <c r="A28" s="285" t="s">
        <v>1489</v>
      </c>
      <c r="B28" s="297"/>
      <c r="C28" s="298"/>
      <c r="D28" s="295" t="str">
        <f t="shared" si="0"/>
        <v/>
      </c>
    </row>
    <row r="29" ht="36" customHeight="1" spans="1:4">
      <c r="A29" s="285" t="s">
        <v>1490</v>
      </c>
      <c r="B29" s="297"/>
      <c r="C29" s="298"/>
      <c r="D29" s="295" t="str">
        <f t="shared" si="0"/>
        <v/>
      </c>
    </row>
    <row r="30" ht="36" customHeight="1" spans="1:4">
      <c r="A30" s="285" t="s">
        <v>1491</v>
      </c>
      <c r="B30" s="297"/>
      <c r="C30" s="298"/>
      <c r="D30" s="295" t="str">
        <f t="shared" si="0"/>
        <v/>
      </c>
    </row>
    <row r="31" ht="36" customHeight="1" spans="1:4">
      <c r="A31" s="285" t="s">
        <v>1492</v>
      </c>
      <c r="B31" s="297"/>
      <c r="C31" s="297"/>
      <c r="D31" s="295" t="str">
        <f t="shared" si="0"/>
        <v/>
      </c>
    </row>
    <row r="32" ht="36" customHeight="1" spans="1:4">
      <c r="A32" s="285" t="s">
        <v>1493</v>
      </c>
      <c r="B32" s="297"/>
      <c r="C32" s="298"/>
      <c r="D32" s="295" t="str">
        <f t="shared" si="0"/>
        <v/>
      </c>
    </row>
    <row r="33" ht="36" customHeight="1" spans="1:4">
      <c r="A33" s="285" t="s">
        <v>1494</v>
      </c>
      <c r="B33" s="297"/>
      <c r="C33" s="298"/>
      <c r="D33" s="295" t="str">
        <f t="shared" si="0"/>
        <v/>
      </c>
    </row>
    <row r="34" ht="36" customHeight="1" spans="1:4">
      <c r="A34" s="285" t="s">
        <v>1495</v>
      </c>
      <c r="B34" s="297"/>
      <c r="C34" s="298"/>
      <c r="D34" s="295" t="str">
        <f t="shared" si="0"/>
        <v/>
      </c>
    </row>
    <row r="35" ht="36" customHeight="1" spans="1:4">
      <c r="A35" s="285" t="s">
        <v>1496</v>
      </c>
      <c r="B35" s="297">
        <v>5935</v>
      </c>
      <c r="C35" s="298">
        <v>1156</v>
      </c>
      <c r="D35" s="295">
        <f t="shared" si="0"/>
        <v>-0.805223251895535</v>
      </c>
    </row>
    <row r="36" ht="36" customHeight="1" spans="1:4">
      <c r="A36" s="284" t="s">
        <v>1497</v>
      </c>
      <c r="B36" s="297">
        <f>SUM(B37:B40)</f>
        <v>20</v>
      </c>
      <c r="C36" s="297">
        <f>SUM(C37:C40)</f>
        <v>58</v>
      </c>
      <c r="D36" s="295">
        <f t="shared" si="0"/>
        <v>1.9</v>
      </c>
    </row>
    <row r="37" ht="36" customHeight="1" spans="1:4">
      <c r="A37" s="285" t="s">
        <v>1498</v>
      </c>
      <c r="B37" s="294">
        <v>20</v>
      </c>
      <c r="C37" s="294">
        <v>15</v>
      </c>
      <c r="D37" s="295">
        <f t="shared" si="0"/>
        <v>-0.25</v>
      </c>
    </row>
    <row r="38" ht="36" customHeight="1" spans="1:4">
      <c r="A38" s="285" t="s">
        <v>1499</v>
      </c>
      <c r="B38" s="297"/>
      <c r="C38" s="297"/>
      <c r="D38" s="295" t="str">
        <f t="shared" si="0"/>
        <v/>
      </c>
    </row>
    <row r="39" ht="36" customHeight="1" spans="1:4">
      <c r="A39" s="285" t="s">
        <v>1500</v>
      </c>
      <c r="B39" s="297"/>
      <c r="C39" s="297"/>
      <c r="D39" s="295" t="str">
        <f t="shared" si="0"/>
        <v/>
      </c>
    </row>
    <row r="40" ht="36" customHeight="1" spans="1:4">
      <c r="A40" s="285" t="s">
        <v>1501</v>
      </c>
      <c r="B40" s="297"/>
      <c r="C40" s="297">
        <v>43</v>
      </c>
      <c r="D40" s="295" t="str">
        <f t="shared" si="0"/>
        <v/>
      </c>
    </row>
    <row r="41" ht="36" customHeight="1" spans="1:4">
      <c r="A41" s="284" t="s">
        <v>1502</v>
      </c>
      <c r="B41" s="299">
        <f>SUM(B42:B46)</f>
        <v>0</v>
      </c>
      <c r="C41" s="299">
        <f>SUM(C42:C46)</f>
        <v>5</v>
      </c>
      <c r="D41" s="295" t="str">
        <f t="shared" si="0"/>
        <v/>
      </c>
    </row>
    <row r="42" ht="36" customHeight="1" spans="1:4">
      <c r="A42" s="300" t="s">
        <v>1503</v>
      </c>
      <c r="B42" s="259"/>
      <c r="C42" s="297"/>
      <c r="D42" s="295" t="str">
        <f t="shared" si="0"/>
        <v/>
      </c>
    </row>
    <row r="43" ht="36" customHeight="1" spans="1:4">
      <c r="A43" s="300" t="s">
        <v>1504</v>
      </c>
      <c r="B43" s="297"/>
      <c r="C43" s="298"/>
      <c r="D43" s="295" t="str">
        <f t="shared" si="0"/>
        <v/>
      </c>
    </row>
    <row r="44" ht="36" customHeight="1" spans="1:4">
      <c r="A44" s="300" t="s">
        <v>1505</v>
      </c>
      <c r="B44" s="301"/>
      <c r="C44" s="298"/>
      <c r="D44" s="295" t="str">
        <f t="shared" si="0"/>
        <v/>
      </c>
    </row>
    <row r="45" ht="36" customHeight="1" spans="1:4">
      <c r="A45" s="300" t="s">
        <v>1506</v>
      </c>
      <c r="B45" s="299"/>
      <c r="C45" s="294"/>
      <c r="D45" s="295" t="str">
        <f t="shared" si="0"/>
        <v/>
      </c>
    </row>
    <row r="46" ht="36" customHeight="1" spans="1:4">
      <c r="A46" s="300" t="s">
        <v>1507</v>
      </c>
      <c r="B46" s="259"/>
      <c r="C46" s="302">
        <v>5</v>
      </c>
      <c r="D46" s="295" t="str">
        <f t="shared" si="0"/>
        <v/>
      </c>
    </row>
    <row r="47" ht="36" customHeight="1" spans="1:4">
      <c r="A47" s="284" t="s">
        <v>1508</v>
      </c>
      <c r="B47" s="297">
        <f>SUM(B48:B50)</f>
        <v>0</v>
      </c>
      <c r="C47" s="297">
        <f>SUM(C48:C50)</f>
        <v>240</v>
      </c>
      <c r="D47" s="295" t="str">
        <f t="shared" si="0"/>
        <v/>
      </c>
    </row>
    <row r="48" ht="36" customHeight="1" spans="1:4">
      <c r="A48" s="285" t="s">
        <v>1509</v>
      </c>
      <c r="B48" s="297"/>
      <c r="C48" s="297">
        <v>240</v>
      </c>
      <c r="D48" s="295" t="str">
        <f t="shared" si="0"/>
        <v/>
      </c>
    </row>
    <row r="49" ht="36" customHeight="1" spans="1:4">
      <c r="A49" s="285" t="s">
        <v>1510</v>
      </c>
      <c r="B49" s="297"/>
      <c r="C49" s="297"/>
      <c r="D49" s="295" t="str">
        <f t="shared" si="0"/>
        <v/>
      </c>
    </row>
    <row r="50" ht="36" customHeight="1" spans="1:4">
      <c r="A50" s="285" t="s">
        <v>1511</v>
      </c>
      <c r="B50" s="297"/>
      <c r="C50" s="297"/>
      <c r="D50" s="295" t="str">
        <f t="shared" si="0"/>
        <v/>
      </c>
    </row>
    <row r="51" ht="36" customHeight="1" spans="1:4">
      <c r="A51" s="284" t="s">
        <v>1512</v>
      </c>
      <c r="B51" s="306">
        <v>300</v>
      </c>
      <c r="C51" s="307">
        <v>300</v>
      </c>
      <c r="D51" s="295">
        <f t="shared" si="0"/>
        <v>0</v>
      </c>
    </row>
    <row r="52" ht="29" customHeight="1" spans="1:4">
      <c r="A52" s="308"/>
      <c r="B52" s="294"/>
      <c r="C52" s="294"/>
      <c r="D52" s="295" t="str">
        <f t="shared" si="0"/>
        <v/>
      </c>
    </row>
    <row r="53" ht="29" customHeight="1" spans="1:4">
      <c r="A53" s="283" t="s">
        <v>1513</v>
      </c>
      <c r="B53" s="309">
        <f>SUM(B51,B47,B41,B36,B4)</f>
        <v>6255</v>
      </c>
      <c r="C53" s="309">
        <f>SUM(C51,C47,C41,C36,C4)</f>
        <v>1867</v>
      </c>
      <c r="D53" s="295">
        <f t="shared" si="0"/>
        <v>-0.701518784972022</v>
      </c>
    </row>
    <row r="54" ht="29" customHeight="1" spans="1:4">
      <c r="A54" s="284" t="s">
        <v>34</v>
      </c>
      <c r="B54" s="310">
        <f>SUM(B55:B57)</f>
        <v>12337</v>
      </c>
      <c r="C54" s="310">
        <f>SUM(C55:C57)</f>
        <v>6471</v>
      </c>
      <c r="D54" s="295">
        <f t="shared" si="0"/>
        <v>-0.475480262624625</v>
      </c>
    </row>
    <row r="55" ht="29" customHeight="1" spans="1:4">
      <c r="A55" s="311" t="s">
        <v>1514</v>
      </c>
      <c r="B55" s="312">
        <v>2954</v>
      </c>
      <c r="C55" s="294"/>
      <c r="D55" s="295"/>
    </row>
    <row r="56" ht="29" customHeight="1" spans="1:4">
      <c r="A56" s="311" t="s">
        <v>1515</v>
      </c>
      <c r="B56" s="312"/>
      <c r="C56" s="294"/>
      <c r="D56" s="295"/>
    </row>
    <row r="57" ht="29" customHeight="1" spans="1:4">
      <c r="A57" s="311" t="s">
        <v>1516</v>
      </c>
      <c r="B57" s="312">
        <v>9383</v>
      </c>
      <c r="C57" s="298">
        <v>6471</v>
      </c>
      <c r="D57" s="295"/>
    </row>
    <row r="58" ht="29" customHeight="1" spans="1:4">
      <c r="A58" s="283" t="s">
        <v>44</v>
      </c>
      <c r="B58" s="310">
        <f>SUM(B53,B54)</f>
        <v>18592</v>
      </c>
      <c r="C58" s="310">
        <f>SUM(C53,C54)</f>
        <v>8338</v>
      </c>
      <c r="D58" s="295">
        <f t="shared" si="0"/>
        <v>-0.551527538726334</v>
      </c>
    </row>
  </sheetData>
  <mergeCells count="1">
    <mergeCell ref="A1:D1"/>
  </mergeCells>
  <conditionalFormatting sqref="E3:G3">
    <cfRule type="cellIs" dxfId="3" priority="6" stopIfTrue="1" operator="lessThanOrEqual">
      <formula>-1</formula>
    </cfRule>
  </conditionalFormatting>
  <conditionalFormatting sqref="E4:E37">
    <cfRule type="cellIs" dxfId="3" priority="2" stopIfTrue="1" operator="lessThanOrEqual">
      <formula>-1</formula>
    </cfRule>
  </conditionalFormatting>
  <conditionalFormatting sqref="E4:E7">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3"/>
  <sheetViews>
    <sheetView showZeros="0" view="pageBreakPreview" zoomScaleNormal="100" workbookViewId="0">
      <selection activeCell="A1" sqref="$A1:$XFD1048576"/>
    </sheetView>
  </sheetViews>
  <sheetFormatPr defaultColWidth="9" defaultRowHeight="14.25" outlineLevelCol="3"/>
  <cols>
    <col min="1" max="1" width="50.775" style="289" customWidth="1"/>
    <col min="2" max="4" width="21.6666666666667" style="289" customWidth="1"/>
    <col min="5" max="16384" width="9" style="289"/>
  </cols>
  <sheetData>
    <row r="1" ht="45.25" customHeight="1" spans="1:4">
      <c r="A1" s="268" t="s">
        <v>1517</v>
      </c>
      <c r="B1" s="268"/>
      <c r="C1" s="268"/>
      <c r="D1" s="268"/>
    </row>
    <row r="2" ht="20.05" customHeight="1" spans="1:4">
      <c r="A2" s="269"/>
      <c r="B2" s="269"/>
      <c r="C2" s="269"/>
      <c r="D2" s="314" t="s">
        <v>2</v>
      </c>
    </row>
    <row r="3" ht="45.25" customHeight="1" spans="1:4">
      <c r="A3" s="315" t="s">
        <v>3</v>
      </c>
      <c r="B3" s="174" t="s">
        <v>4</v>
      </c>
      <c r="C3" s="174" t="s">
        <v>5</v>
      </c>
      <c r="D3" s="174" t="s">
        <v>6</v>
      </c>
    </row>
    <row r="4" ht="35.1" customHeight="1" spans="1:4">
      <c r="A4" s="272" t="s">
        <v>1136</v>
      </c>
      <c r="B4" s="273">
        <f>B5</f>
        <v>0</v>
      </c>
      <c r="C4" s="273">
        <f>C5</f>
        <v>0</v>
      </c>
      <c r="D4" s="274" t="str">
        <f t="shared" ref="D4:D43" si="0">IF(B4&lt;&gt;0,C4/B4-1,"")</f>
        <v/>
      </c>
    </row>
    <row r="5" ht="35.1" customHeight="1" spans="1:4">
      <c r="A5" s="275" t="s">
        <v>1518</v>
      </c>
      <c r="B5" s="273">
        <f>B6</f>
        <v>0</v>
      </c>
      <c r="C5" s="273">
        <f>C6</f>
        <v>0</v>
      </c>
      <c r="D5" s="274" t="str">
        <f t="shared" si="0"/>
        <v/>
      </c>
    </row>
    <row r="6" ht="35.1" customHeight="1" spans="1:4">
      <c r="A6" s="275" t="s">
        <v>1519</v>
      </c>
      <c r="B6" s="276"/>
      <c r="C6" s="277"/>
      <c r="D6" s="274" t="str">
        <f t="shared" si="0"/>
        <v/>
      </c>
    </row>
    <row r="7" ht="35.1" customHeight="1" spans="1:4">
      <c r="A7" s="272" t="s">
        <v>1520</v>
      </c>
      <c r="B7" s="316">
        <f>SUM(B8,B18,B27,B29,B33)</f>
        <v>6673</v>
      </c>
      <c r="C7" s="316">
        <f>SUM(C8,C18,C27,C29,C33)</f>
        <v>8171</v>
      </c>
      <c r="D7" s="274">
        <f t="shared" si="0"/>
        <v>0.224486737599281</v>
      </c>
    </row>
    <row r="8" ht="35.1" customHeight="1" spans="1:4">
      <c r="A8" s="317" t="s">
        <v>1521</v>
      </c>
      <c r="B8" s="318">
        <f>SUM(B9:B17)</f>
        <v>5366</v>
      </c>
      <c r="C8" s="318">
        <f>SUM(C9:C17)</f>
        <v>6591</v>
      </c>
      <c r="D8" s="274">
        <f t="shared" si="0"/>
        <v>0.228289228475587</v>
      </c>
    </row>
    <row r="9" ht="35.1" customHeight="1" spans="1:4">
      <c r="A9" s="319" t="s">
        <v>1522</v>
      </c>
      <c r="B9" s="320"/>
      <c r="C9" s="277"/>
      <c r="D9" s="274" t="str">
        <f t="shared" si="0"/>
        <v/>
      </c>
    </row>
    <row r="10" ht="35.1" customHeight="1" spans="1:4">
      <c r="A10" s="275" t="s">
        <v>1523</v>
      </c>
      <c r="B10" s="276">
        <v>5366</v>
      </c>
      <c r="C10" s="277">
        <v>6551</v>
      </c>
      <c r="D10" s="274">
        <f t="shared" si="0"/>
        <v>0.220834886321282</v>
      </c>
    </row>
    <row r="11" ht="35.1" customHeight="1" spans="1:4">
      <c r="A11" s="321" t="s">
        <v>1524</v>
      </c>
      <c r="B11" s="322"/>
      <c r="C11" s="277"/>
      <c r="D11" s="274" t="str">
        <f t="shared" si="0"/>
        <v/>
      </c>
    </row>
    <row r="12" ht="35.1" customHeight="1" spans="1:4">
      <c r="A12" s="275" t="s">
        <v>1525</v>
      </c>
      <c r="B12" s="276"/>
      <c r="C12" s="277"/>
      <c r="D12" s="274" t="str">
        <f t="shared" si="0"/>
        <v/>
      </c>
    </row>
    <row r="13" ht="35.1" customHeight="1" spans="1:4">
      <c r="A13" s="321" t="s">
        <v>1526</v>
      </c>
      <c r="B13" s="322"/>
      <c r="C13" s="277"/>
      <c r="D13" s="274" t="str">
        <f t="shared" si="0"/>
        <v/>
      </c>
    </row>
    <row r="14" ht="35.1" customHeight="1" spans="1:4">
      <c r="A14" s="275" t="s">
        <v>1527</v>
      </c>
      <c r="B14" s="276"/>
      <c r="C14" s="277"/>
      <c r="D14" s="274" t="str">
        <f t="shared" si="0"/>
        <v/>
      </c>
    </row>
    <row r="15" ht="35.1" customHeight="1" spans="1:4">
      <c r="A15" s="275" t="s">
        <v>1528</v>
      </c>
      <c r="B15" s="273"/>
      <c r="C15" s="279"/>
      <c r="D15" s="274" t="str">
        <f t="shared" si="0"/>
        <v/>
      </c>
    </row>
    <row r="16" s="313" customFormat="1" ht="35.1" customHeight="1" spans="1:4">
      <c r="A16" s="275" t="s">
        <v>1529</v>
      </c>
      <c r="B16" s="276"/>
      <c r="C16" s="277">
        <v>40</v>
      </c>
      <c r="D16" s="274" t="str">
        <f t="shared" si="0"/>
        <v/>
      </c>
    </row>
    <row r="17" ht="35.1" customHeight="1" spans="1:4">
      <c r="A17" s="275" t="s">
        <v>1530</v>
      </c>
      <c r="B17" s="276"/>
      <c r="C17" s="277"/>
      <c r="D17" s="274" t="str">
        <f t="shared" si="0"/>
        <v/>
      </c>
    </row>
    <row r="18" ht="35.1" customHeight="1" spans="1:4">
      <c r="A18" s="321" t="s">
        <v>1531</v>
      </c>
      <c r="B18" s="322">
        <f>SUM(B19:B26)</f>
        <v>0</v>
      </c>
      <c r="C18" s="322">
        <f>SUM(C19:C26)</f>
        <v>0</v>
      </c>
      <c r="D18" s="274" t="str">
        <f t="shared" si="0"/>
        <v/>
      </c>
    </row>
    <row r="19" ht="35.1" customHeight="1" spans="1:4">
      <c r="A19" s="275" t="s">
        <v>1532</v>
      </c>
      <c r="B19" s="276"/>
      <c r="C19" s="277"/>
      <c r="D19" s="274" t="str">
        <f t="shared" si="0"/>
        <v/>
      </c>
    </row>
    <row r="20" ht="35.1" customHeight="1" spans="1:4">
      <c r="A20" s="321" t="s">
        <v>1533</v>
      </c>
      <c r="B20" s="322"/>
      <c r="C20" s="277"/>
      <c r="D20" s="274" t="str">
        <f t="shared" si="0"/>
        <v/>
      </c>
    </row>
    <row r="21" ht="35.1" customHeight="1" spans="1:4">
      <c r="A21" s="275" t="s">
        <v>1534</v>
      </c>
      <c r="B21" s="276"/>
      <c r="C21" s="277"/>
      <c r="D21" s="274" t="str">
        <f t="shared" si="0"/>
        <v/>
      </c>
    </row>
    <row r="22" ht="35.1" customHeight="1" spans="1:4">
      <c r="A22" s="275" t="s">
        <v>1535</v>
      </c>
      <c r="B22" s="273"/>
      <c r="C22" s="277"/>
      <c r="D22" s="274" t="str">
        <f t="shared" si="0"/>
        <v/>
      </c>
    </row>
    <row r="23" ht="35.1" customHeight="1" spans="1:4">
      <c r="A23" s="275" t="s">
        <v>1536</v>
      </c>
      <c r="B23" s="276"/>
      <c r="C23" s="277"/>
      <c r="D23" s="274" t="str">
        <f t="shared" si="0"/>
        <v/>
      </c>
    </row>
    <row r="24" ht="35.1" customHeight="1" spans="1:4">
      <c r="A24" s="275" t="s">
        <v>1537</v>
      </c>
      <c r="B24" s="276"/>
      <c r="C24" s="277"/>
      <c r="D24" s="274" t="str">
        <f t="shared" si="0"/>
        <v/>
      </c>
    </row>
    <row r="25" ht="35.1" customHeight="1" spans="1:4">
      <c r="A25" s="280" t="s">
        <v>1538</v>
      </c>
      <c r="B25" s="276"/>
      <c r="C25" s="277"/>
      <c r="D25" s="274" t="str">
        <f t="shared" si="0"/>
        <v/>
      </c>
    </row>
    <row r="26" ht="35.1" customHeight="1" spans="1:4">
      <c r="A26" s="275" t="s">
        <v>1539</v>
      </c>
      <c r="B26" s="276"/>
      <c r="C26" s="277"/>
      <c r="D26" s="274" t="str">
        <f t="shared" si="0"/>
        <v/>
      </c>
    </row>
    <row r="27" ht="35.1" customHeight="1" spans="1:4">
      <c r="A27" s="275" t="s">
        <v>1540</v>
      </c>
      <c r="B27" s="276">
        <f>SUM(B28)</f>
        <v>0</v>
      </c>
      <c r="C27" s="276">
        <f>SUM(C28)</f>
        <v>248</v>
      </c>
      <c r="D27" s="274" t="str">
        <f t="shared" si="0"/>
        <v/>
      </c>
    </row>
    <row r="28" ht="36" customHeight="1" spans="1:4">
      <c r="A28" s="321" t="s">
        <v>1541</v>
      </c>
      <c r="B28" s="322"/>
      <c r="C28" s="323">
        <v>248</v>
      </c>
      <c r="D28" s="324" t="str">
        <f t="shared" si="0"/>
        <v/>
      </c>
    </row>
    <row r="29" ht="36" customHeight="1" spans="1:4">
      <c r="A29" s="275" t="s">
        <v>1542</v>
      </c>
      <c r="B29" s="273">
        <f>SUM(B30:B32)</f>
        <v>0</v>
      </c>
      <c r="C29" s="273">
        <f>SUM(C30:C32)</f>
        <v>0</v>
      </c>
      <c r="D29" s="274" t="str">
        <f t="shared" si="0"/>
        <v/>
      </c>
    </row>
    <row r="30" ht="36" customHeight="1" spans="1:4">
      <c r="A30" s="275" t="s">
        <v>1543</v>
      </c>
      <c r="B30" s="276"/>
      <c r="C30" s="277"/>
      <c r="D30" s="274" t="str">
        <f t="shared" si="0"/>
        <v/>
      </c>
    </row>
    <row r="31" ht="36" customHeight="1" spans="1:4">
      <c r="A31" s="275" t="s">
        <v>1544</v>
      </c>
      <c r="B31" s="273"/>
      <c r="C31" s="277"/>
      <c r="D31" s="274" t="str">
        <f t="shared" si="0"/>
        <v/>
      </c>
    </row>
    <row r="32" ht="36" customHeight="1" spans="1:4">
      <c r="A32" s="275" t="s">
        <v>1545</v>
      </c>
      <c r="B32" s="281"/>
      <c r="C32" s="277"/>
      <c r="D32" s="274" t="str">
        <f t="shared" si="0"/>
        <v/>
      </c>
    </row>
    <row r="33" ht="36" customHeight="1" spans="1:4">
      <c r="A33" s="275" t="s">
        <v>1546</v>
      </c>
      <c r="B33" s="273">
        <f>SUM(B34)</f>
        <v>1307</v>
      </c>
      <c r="C33" s="273">
        <f>SUM(C34)</f>
        <v>1332</v>
      </c>
      <c r="D33" s="274">
        <f t="shared" si="0"/>
        <v>0.0191277735271613</v>
      </c>
    </row>
    <row r="34" ht="36" customHeight="1" spans="1:4">
      <c r="A34" s="280" t="s">
        <v>1547</v>
      </c>
      <c r="B34" s="287">
        <v>1307</v>
      </c>
      <c r="C34" s="277">
        <v>1332</v>
      </c>
      <c r="D34" s="274">
        <f t="shared" si="0"/>
        <v>0.0191277735271613</v>
      </c>
    </row>
    <row r="35" ht="36" customHeight="1" spans="1:4">
      <c r="A35" s="275"/>
      <c r="B35" s="276"/>
      <c r="C35" s="277"/>
      <c r="D35" s="274" t="str">
        <f t="shared" si="0"/>
        <v/>
      </c>
    </row>
    <row r="36" ht="36" customHeight="1" spans="1:4">
      <c r="A36" s="283" t="s">
        <v>1548</v>
      </c>
      <c r="B36" s="273">
        <f>SUM(B4,B7,)</f>
        <v>6673</v>
      </c>
      <c r="C36" s="273">
        <f>SUM(C4,C7,)</f>
        <v>8171</v>
      </c>
      <c r="D36" s="274">
        <f t="shared" si="0"/>
        <v>0.224486737599281</v>
      </c>
    </row>
    <row r="37" ht="36" customHeight="1" spans="1:4">
      <c r="A37" s="284" t="s">
        <v>73</v>
      </c>
      <c r="B37" s="273">
        <f>B38+B41+B42</f>
        <v>11919</v>
      </c>
      <c r="C37" s="273">
        <f>C38+C41+C42</f>
        <v>167</v>
      </c>
      <c r="D37" s="274">
        <f t="shared" si="0"/>
        <v>-0.985988757446094</v>
      </c>
    </row>
    <row r="38" ht="36" customHeight="1" spans="1:4">
      <c r="A38" s="285" t="s">
        <v>1549</v>
      </c>
      <c r="B38" s="273">
        <f>SUM(B39:B40)</f>
        <v>0</v>
      </c>
      <c r="C38" s="273">
        <f>SUM(C39:C40)</f>
        <v>0</v>
      </c>
      <c r="D38" s="274" t="str">
        <f t="shared" si="0"/>
        <v/>
      </c>
    </row>
    <row r="39" ht="36" customHeight="1" spans="1:4">
      <c r="A39" s="285" t="s">
        <v>1550</v>
      </c>
      <c r="B39" s="273"/>
      <c r="C39" s="277"/>
      <c r="D39" s="274" t="str">
        <f t="shared" si="0"/>
        <v/>
      </c>
    </row>
    <row r="40" ht="36" customHeight="1" spans="1:4">
      <c r="A40" s="285" t="s">
        <v>1551</v>
      </c>
      <c r="B40" s="276"/>
      <c r="C40" s="277"/>
      <c r="D40" s="274" t="str">
        <f t="shared" si="0"/>
        <v/>
      </c>
    </row>
    <row r="41" ht="36" customHeight="1" spans="1:4">
      <c r="A41" s="285" t="s">
        <v>1552</v>
      </c>
      <c r="B41" s="259">
        <v>5448</v>
      </c>
      <c r="C41" s="273">
        <v>167</v>
      </c>
      <c r="D41" s="274"/>
    </row>
    <row r="42" ht="36" customHeight="1" spans="1:4">
      <c r="A42" s="286" t="s">
        <v>1553</v>
      </c>
      <c r="B42" s="287">
        <v>6471</v>
      </c>
      <c r="C42" s="277"/>
      <c r="D42" s="274">
        <f t="shared" si="0"/>
        <v>-1</v>
      </c>
    </row>
    <row r="43" ht="36" customHeight="1" spans="1:4">
      <c r="A43" s="283" t="s">
        <v>85</v>
      </c>
      <c r="B43" s="273">
        <f>SUM(B36+B37)</f>
        <v>18592</v>
      </c>
      <c r="C43" s="273">
        <f>SUM(C36+C37)</f>
        <v>8338</v>
      </c>
      <c r="D43" s="274">
        <f t="shared" si="0"/>
        <v>-0.551527538726334</v>
      </c>
    </row>
  </sheetData>
  <mergeCells count="1">
    <mergeCell ref="A1:D1"/>
  </mergeCells>
  <conditionalFormatting sqref="D4:D43">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8"/>
  <sheetViews>
    <sheetView showZeros="0" view="pageBreakPreview" zoomScaleNormal="100" workbookViewId="0">
      <selection activeCell="A1" sqref="$A1:$XFD1048576"/>
    </sheetView>
  </sheetViews>
  <sheetFormatPr defaultColWidth="9" defaultRowHeight="14.25" outlineLevelCol="3"/>
  <cols>
    <col min="1" max="1" width="52.6666666666667" style="288" customWidth="1"/>
    <col min="2" max="2" width="21.6666666666667" style="288" customWidth="1"/>
    <col min="3" max="3" width="21.6666666666667" style="289" customWidth="1"/>
    <col min="4" max="4" width="21.6666666666667" style="288" customWidth="1"/>
    <col min="5" max="16384" width="9" style="288"/>
  </cols>
  <sheetData>
    <row r="1" ht="45.25" customHeight="1" spans="1:4">
      <c r="A1" s="290" t="s">
        <v>1554</v>
      </c>
      <c r="B1" s="290"/>
      <c r="C1" s="290"/>
      <c r="D1" s="290"/>
    </row>
    <row r="2" ht="20.05" customHeight="1" spans="1:4">
      <c r="A2" s="291"/>
      <c r="B2" s="291"/>
      <c r="C2" s="269"/>
      <c r="D2" s="292" t="s">
        <v>2</v>
      </c>
    </row>
    <row r="3" ht="45.25" customHeight="1" spans="1:4">
      <c r="A3" s="293" t="s">
        <v>1464</v>
      </c>
      <c r="B3" s="203" t="s">
        <v>4</v>
      </c>
      <c r="C3" s="204" t="s">
        <v>5</v>
      </c>
      <c r="D3" s="204" t="s">
        <v>6</v>
      </c>
    </row>
    <row r="4" ht="36" customHeight="1" spans="1:4">
      <c r="A4" s="284" t="s">
        <v>1465</v>
      </c>
      <c r="B4" s="294">
        <f>SUM(B5:B35)</f>
        <v>4968</v>
      </c>
      <c r="C4" s="294">
        <f>SUM(C5:C35)</f>
        <v>340</v>
      </c>
      <c r="D4" s="295">
        <f t="shared" ref="D4:D58" si="0">IF(B4&lt;&gt;0,C4/B4-1,"")</f>
        <v>-0.931561996779388</v>
      </c>
    </row>
    <row r="5" ht="36" customHeight="1" spans="1:4">
      <c r="A5" s="285" t="s">
        <v>1466</v>
      </c>
      <c r="B5" s="294"/>
      <c r="C5" s="294"/>
      <c r="D5" s="295" t="str">
        <f t="shared" si="0"/>
        <v/>
      </c>
    </row>
    <row r="6" ht="36" customHeight="1" spans="1:4">
      <c r="A6" s="285" t="s">
        <v>1467</v>
      </c>
      <c r="B6" s="296"/>
      <c r="C6" s="296"/>
      <c r="D6" s="295" t="str">
        <f t="shared" si="0"/>
        <v/>
      </c>
    </row>
    <row r="7" ht="36" customHeight="1" spans="1:4">
      <c r="A7" s="285" t="s">
        <v>1468</v>
      </c>
      <c r="B7" s="296"/>
      <c r="C7" s="296"/>
      <c r="D7" s="295" t="str">
        <f t="shared" si="0"/>
        <v/>
      </c>
    </row>
    <row r="8" ht="36" customHeight="1" spans="1:4">
      <c r="A8" s="285" t="s">
        <v>1469</v>
      </c>
      <c r="B8" s="297"/>
      <c r="C8" s="298"/>
      <c r="D8" s="295" t="str">
        <f t="shared" si="0"/>
        <v/>
      </c>
    </row>
    <row r="9" ht="36" customHeight="1" spans="1:4">
      <c r="A9" s="285" t="s">
        <v>1470</v>
      </c>
      <c r="B9" s="296"/>
      <c r="C9" s="296"/>
      <c r="D9" s="295" t="str">
        <f t="shared" si="0"/>
        <v/>
      </c>
    </row>
    <row r="10" ht="36" customHeight="1" spans="1:4">
      <c r="A10" s="285" t="s">
        <v>1471</v>
      </c>
      <c r="B10" s="296"/>
      <c r="C10" s="296"/>
      <c r="D10" s="295" t="str">
        <f t="shared" si="0"/>
        <v/>
      </c>
    </row>
    <row r="11" ht="36" customHeight="1" spans="1:4">
      <c r="A11" s="285" t="s">
        <v>1472</v>
      </c>
      <c r="B11" s="296"/>
      <c r="C11" s="296"/>
      <c r="D11" s="295" t="str">
        <f t="shared" si="0"/>
        <v/>
      </c>
    </row>
    <row r="12" ht="36" customHeight="1" spans="1:4">
      <c r="A12" s="285" t="s">
        <v>1473</v>
      </c>
      <c r="B12" s="296"/>
      <c r="C12" s="296"/>
      <c r="D12" s="295" t="str">
        <f t="shared" si="0"/>
        <v/>
      </c>
    </row>
    <row r="13" ht="36" customHeight="1" spans="1:4">
      <c r="A13" s="285" t="s">
        <v>1474</v>
      </c>
      <c r="B13" s="296"/>
      <c r="C13" s="296"/>
      <c r="D13" s="295" t="str">
        <f t="shared" si="0"/>
        <v/>
      </c>
    </row>
    <row r="14" ht="36" customHeight="1" spans="1:4">
      <c r="A14" s="285" t="s">
        <v>1475</v>
      </c>
      <c r="B14" s="297"/>
      <c r="C14" s="298"/>
      <c r="D14" s="295" t="str">
        <f t="shared" si="0"/>
        <v/>
      </c>
    </row>
    <row r="15" ht="36" customHeight="1" spans="1:4">
      <c r="A15" s="285" t="s">
        <v>1476</v>
      </c>
      <c r="B15" s="296"/>
      <c r="C15" s="296"/>
      <c r="D15" s="295" t="str">
        <f t="shared" si="0"/>
        <v/>
      </c>
    </row>
    <row r="16" ht="36" customHeight="1" spans="1:4">
      <c r="A16" s="285" t="s">
        <v>1477</v>
      </c>
      <c r="B16" s="296"/>
      <c r="C16" s="296"/>
      <c r="D16" s="295" t="str">
        <f t="shared" si="0"/>
        <v/>
      </c>
    </row>
    <row r="17" ht="36" customHeight="1" spans="1:4">
      <c r="A17" s="285" t="s">
        <v>1478</v>
      </c>
      <c r="B17" s="297"/>
      <c r="C17" s="298"/>
      <c r="D17" s="295" t="str">
        <f t="shared" si="0"/>
        <v/>
      </c>
    </row>
    <row r="18" ht="36" customHeight="1" spans="1:4">
      <c r="A18" s="285" t="s">
        <v>1479</v>
      </c>
      <c r="B18" s="296"/>
      <c r="C18" s="296"/>
      <c r="D18" s="295" t="str">
        <f t="shared" si="0"/>
        <v/>
      </c>
    </row>
    <row r="19" ht="36" customHeight="1" spans="1:4">
      <c r="A19" s="285" t="s">
        <v>1480</v>
      </c>
      <c r="B19" s="297"/>
      <c r="C19" s="298"/>
      <c r="D19" s="295" t="str">
        <f t="shared" si="0"/>
        <v/>
      </c>
    </row>
    <row r="20" ht="36" customHeight="1" spans="1:4">
      <c r="A20" s="285" t="s">
        <v>1481</v>
      </c>
      <c r="B20" s="297"/>
      <c r="C20" s="298"/>
      <c r="D20" s="295" t="str">
        <f t="shared" si="0"/>
        <v/>
      </c>
    </row>
    <row r="21" ht="36" customHeight="1" spans="1:4">
      <c r="A21" s="285" t="s">
        <v>1482</v>
      </c>
      <c r="B21" s="297"/>
      <c r="C21" s="298"/>
      <c r="D21" s="295" t="str">
        <f t="shared" si="0"/>
        <v/>
      </c>
    </row>
    <row r="22" ht="36" customHeight="1" spans="1:4">
      <c r="A22" s="285" t="s">
        <v>1483</v>
      </c>
      <c r="B22" s="297"/>
      <c r="C22" s="298"/>
      <c r="D22" s="295" t="str">
        <f t="shared" si="0"/>
        <v/>
      </c>
    </row>
    <row r="23" ht="36" customHeight="1" spans="1:4">
      <c r="A23" s="285" t="s">
        <v>1484</v>
      </c>
      <c r="B23" s="296"/>
      <c r="C23" s="296"/>
      <c r="D23" s="295" t="str">
        <f t="shared" si="0"/>
        <v/>
      </c>
    </row>
    <row r="24" ht="36" customHeight="1" spans="1:4">
      <c r="A24" s="285" t="s">
        <v>1485</v>
      </c>
      <c r="B24" s="296"/>
      <c r="C24" s="296"/>
      <c r="D24" s="295" t="str">
        <f t="shared" si="0"/>
        <v/>
      </c>
    </row>
    <row r="25" ht="36" customHeight="1" spans="1:4">
      <c r="A25" s="285" t="s">
        <v>1486</v>
      </c>
      <c r="B25" s="296"/>
      <c r="C25" s="296"/>
      <c r="D25" s="295" t="str">
        <f t="shared" si="0"/>
        <v/>
      </c>
    </row>
    <row r="26" ht="36" customHeight="1" spans="1:4">
      <c r="A26" s="285" t="s">
        <v>1487</v>
      </c>
      <c r="B26" s="297"/>
      <c r="C26" s="298"/>
      <c r="D26" s="295" t="str">
        <f t="shared" si="0"/>
        <v/>
      </c>
    </row>
    <row r="27" ht="36" customHeight="1" spans="1:4">
      <c r="A27" s="285" t="s">
        <v>1488</v>
      </c>
      <c r="B27" s="296"/>
      <c r="C27" s="296"/>
      <c r="D27" s="295" t="str">
        <f t="shared" si="0"/>
        <v/>
      </c>
    </row>
    <row r="28" ht="36" customHeight="1" spans="1:4">
      <c r="A28" s="285" t="s">
        <v>1489</v>
      </c>
      <c r="B28" s="297"/>
      <c r="C28" s="298"/>
      <c r="D28" s="295" t="str">
        <f t="shared" si="0"/>
        <v/>
      </c>
    </row>
    <row r="29" ht="36" customHeight="1" spans="1:4">
      <c r="A29" s="285" t="s">
        <v>1490</v>
      </c>
      <c r="B29" s="297"/>
      <c r="C29" s="298"/>
      <c r="D29" s="295" t="str">
        <f t="shared" si="0"/>
        <v/>
      </c>
    </row>
    <row r="30" ht="36" customHeight="1" spans="1:4">
      <c r="A30" s="285" t="s">
        <v>1491</v>
      </c>
      <c r="B30" s="297"/>
      <c r="C30" s="298"/>
      <c r="D30" s="295" t="str">
        <f t="shared" si="0"/>
        <v/>
      </c>
    </row>
    <row r="31" ht="36" customHeight="1" spans="1:4">
      <c r="A31" s="285" t="s">
        <v>1492</v>
      </c>
      <c r="B31" s="297"/>
      <c r="C31" s="297"/>
      <c r="D31" s="295" t="str">
        <f t="shared" si="0"/>
        <v/>
      </c>
    </row>
    <row r="32" ht="36" customHeight="1" spans="1:4">
      <c r="A32" s="285" t="s">
        <v>1493</v>
      </c>
      <c r="B32" s="297"/>
      <c r="C32" s="298"/>
      <c r="D32" s="295" t="str">
        <f t="shared" si="0"/>
        <v/>
      </c>
    </row>
    <row r="33" ht="36" customHeight="1" spans="1:4">
      <c r="A33" s="285" t="s">
        <v>1494</v>
      </c>
      <c r="B33" s="297"/>
      <c r="C33" s="298"/>
      <c r="D33" s="295" t="str">
        <f t="shared" si="0"/>
        <v/>
      </c>
    </row>
    <row r="34" ht="36" customHeight="1" spans="1:4">
      <c r="A34" s="285" t="s">
        <v>1495</v>
      </c>
      <c r="B34" s="297"/>
      <c r="C34" s="298"/>
      <c r="D34" s="295" t="str">
        <f t="shared" si="0"/>
        <v/>
      </c>
    </row>
    <row r="35" ht="36" customHeight="1" spans="1:4">
      <c r="A35" s="285" t="s">
        <v>1496</v>
      </c>
      <c r="B35" s="297">
        <v>4968</v>
      </c>
      <c r="C35" s="298">
        <v>340</v>
      </c>
      <c r="D35" s="295">
        <f t="shared" si="0"/>
        <v>-0.931561996779388</v>
      </c>
    </row>
    <row r="36" ht="36" customHeight="1" spans="1:4">
      <c r="A36" s="284" t="s">
        <v>1497</v>
      </c>
      <c r="B36" s="297">
        <f>SUM(B37:B40)</f>
        <v>0</v>
      </c>
      <c r="C36" s="297">
        <f>SUM(C37:C40)</f>
        <v>0</v>
      </c>
      <c r="D36" s="295" t="str">
        <f t="shared" si="0"/>
        <v/>
      </c>
    </row>
    <row r="37" ht="36" customHeight="1" spans="1:4">
      <c r="A37" s="285" t="s">
        <v>1498</v>
      </c>
      <c r="B37" s="294"/>
      <c r="C37" s="294"/>
      <c r="D37" s="295" t="str">
        <f t="shared" si="0"/>
        <v/>
      </c>
    </row>
    <row r="38" ht="36" customHeight="1" spans="1:4">
      <c r="A38" s="285" t="s">
        <v>1499</v>
      </c>
      <c r="B38" s="297"/>
      <c r="C38" s="297"/>
      <c r="D38" s="295" t="str">
        <f t="shared" si="0"/>
        <v/>
      </c>
    </row>
    <row r="39" ht="36" customHeight="1" spans="1:4">
      <c r="A39" s="285" t="s">
        <v>1500</v>
      </c>
      <c r="B39" s="297"/>
      <c r="C39" s="297"/>
      <c r="D39" s="295" t="str">
        <f t="shared" si="0"/>
        <v/>
      </c>
    </row>
    <row r="40" ht="36" customHeight="1" spans="1:4">
      <c r="A40" s="285" t="s">
        <v>1501</v>
      </c>
      <c r="B40" s="297"/>
      <c r="C40" s="297"/>
      <c r="D40" s="295" t="str">
        <f t="shared" si="0"/>
        <v/>
      </c>
    </row>
    <row r="41" ht="36" customHeight="1" spans="1:4">
      <c r="A41" s="284" t="s">
        <v>1502</v>
      </c>
      <c r="B41" s="299">
        <f>SUM(B42:B46)</f>
        <v>0</v>
      </c>
      <c r="C41" s="299">
        <f>SUM(C42:C46)</f>
        <v>0</v>
      </c>
      <c r="D41" s="295" t="str">
        <f t="shared" si="0"/>
        <v/>
      </c>
    </row>
    <row r="42" ht="36" customHeight="1" spans="1:4">
      <c r="A42" s="300" t="s">
        <v>1503</v>
      </c>
      <c r="B42" s="259"/>
      <c r="C42" s="297"/>
      <c r="D42" s="295" t="str">
        <f t="shared" si="0"/>
        <v/>
      </c>
    </row>
    <row r="43" ht="36" customHeight="1" spans="1:4">
      <c r="A43" s="300" t="s">
        <v>1504</v>
      </c>
      <c r="B43" s="297"/>
      <c r="C43" s="298"/>
      <c r="D43" s="295" t="str">
        <f t="shared" si="0"/>
        <v/>
      </c>
    </row>
    <row r="44" ht="36" customHeight="1" spans="1:4">
      <c r="A44" s="300" t="s">
        <v>1505</v>
      </c>
      <c r="B44" s="301"/>
      <c r="C44" s="298"/>
      <c r="D44" s="295" t="str">
        <f t="shared" si="0"/>
        <v/>
      </c>
    </row>
    <row r="45" ht="36" customHeight="1" spans="1:4">
      <c r="A45" s="300" t="s">
        <v>1506</v>
      </c>
      <c r="B45" s="299"/>
      <c r="C45" s="294"/>
      <c r="D45" s="295" t="str">
        <f t="shared" si="0"/>
        <v/>
      </c>
    </row>
    <row r="46" ht="36" customHeight="1" spans="1:4">
      <c r="A46" s="300" t="s">
        <v>1507</v>
      </c>
      <c r="B46" s="259"/>
      <c r="C46" s="302"/>
      <c r="D46" s="295" t="str">
        <f t="shared" si="0"/>
        <v/>
      </c>
    </row>
    <row r="47" ht="36" customHeight="1" spans="1:4">
      <c r="A47" s="284" t="s">
        <v>1508</v>
      </c>
      <c r="B47" s="297">
        <f>SUM(B48:B50)</f>
        <v>0</v>
      </c>
      <c r="C47" s="297">
        <f>SUM(C48:C50)</f>
        <v>0</v>
      </c>
      <c r="D47" s="295" t="str">
        <f t="shared" si="0"/>
        <v/>
      </c>
    </row>
    <row r="48" ht="36" customHeight="1" spans="1:4">
      <c r="A48" s="300" t="s">
        <v>1509</v>
      </c>
      <c r="B48" s="259"/>
      <c r="C48" s="302"/>
      <c r="D48" s="295" t="str">
        <f t="shared" si="0"/>
        <v/>
      </c>
    </row>
    <row r="49" ht="36" customHeight="1" spans="1:4">
      <c r="A49" s="300" t="s">
        <v>1510</v>
      </c>
      <c r="B49" s="303"/>
      <c r="C49" s="304"/>
      <c r="D49" s="295" t="str">
        <f t="shared" si="0"/>
        <v/>
      </c>
    </row>
    <row r="50" ht="36" customHeight="1" spans="1:4">
      <c r="A50" s="300" t="s">
        <v>1511</v>
      </c>
      <c r="B50" s="303"/>
      <c r="C50" s="305"/>
      <c r="D50" s="295" t="str">
        <f t="shared" si="0"/>
        <v/>
      </c>
    </row>
    <row r="51" ht="36" customHeight="1" spans="1:4">
      <c r="A51" s="284" t="s">
        <v>1512</v>
      </c>
      <c r="B51" s="306"/>
      <c r="C51" s="307"/>
      <c r="D51" s="295" t="str">
        <f t="shared" si="0"/>
        <v/>
      </c>
    </row>
    <row r="52" ht="30.7" customHeight="1" spans="1:4">
      <c r="A52" s="308"/>
      <c r="B52" s="294"/>
      <c r="C52" s="294"/>
      <c r="D52" s="295" t="str">
        <f t="shared" si="0"/>
        <v/>
      </c>
    </row>
    <row r="53" ht="30.7" customHeight="1" spans="1:4">
      <c r="A53" s="283" t="s">
        <v>1555</v>
      </c>
      <c r="B53" s="309">
        <f>SUM(B51,B47,B41,B36,B4)</f>
        <v>4968</v>
      </c>
      <c r="C53" s="309">
        <f>SUM(C51,C47,C41,C36,C4)</f>
        <v>340</v>
      </c>
      <c r="D53" s="295">
        <f t="shared" si="0"/>
        <v>-0.931561996779388</v>
      </c>
    </row>
    <row r="54" ht="30.7" customHeight="1" spans="1:4">
      <c r="A54" s="284" t="s">
        <v>34</v>
      </c>
      <c r="B54" s="310">
        <f>SUM(B55:B57)</f>
        <v>2632</v>
      </c>
      <c r="C54" s="310">
        <f>SUM(C55:C57)</f>
        <v>0</v>
      </c>
      <c r="D54" s="295">
        <f t="shared" si="0"/>
        <v>-1</v>
      </c>
    </row>
    <row r="55" ht="30.7" customHeight="1" spans="1:4">
      <c r="A55" s="311" t="s">
        <v>1514</v>
      </c>
      <c r="B55" s="312">
        <v>2132</v>
      </c>
      <c r="C55" s="294"/>
      <c r="D55" s="295"/>
    </row>
    <row r="56" ht="30.7" customHeight="1" spans="1:4">
      <c r="A56" s="311" t="s">
        <v>1515</v>
      </c>
      <c r="B56" s="312"/>
      <c r="C56" s="294"/>
      <c r="D56" s="295"/>
    </row>
    <row r="57" ht="30.7" customHeight="1" spans="1:4">
      <c r="A57" s="311" t="s">
        <v>1556</v>
      </c>
      <c r="B57" s="312">
        <v>500</v>
      </c>
      <c r="C57" s="298">
        <v>0</v>
      </c>
      <c r="D57" s="295"/>
    </row>
    <row r="58" ht="30.7" customHeight="1" spans="1:4">
      <c r="A58" s="283" t="s">
        <v>88</v>
      </c>
      <c r="B58" s="310">
        <f>SUM(B53,B54)</f>
        <v>7600</v>
      </c>
      <c r="C58" s="310">
        <f>SUM(C53,C54)</f>
        <v>340</v>
      </c>
      <c r="D58" s="295">
        <f t="shared" si="0"/>
        <v>-0.955263157894737</v>
      </c>
    </row>
  </sheetData>
  <mergeCells count="1">
    <mergeCell ref="A1:D1"/>
  </mergeCells>
  <conditionalFormatting sqref="D4:D15 D17:D19 D24:D25 D27:D31">
    <cfRule type="cellIs" dxfId="4"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3"/>
  <sheetViews>
    <sheetView showZeros="0" view="pageBreakPreview" zoomScaleNormal="100" workbookViewId="0">
      <selection activeCell="A1" sqref="$A1:$XFD1048576"/>
    </sheetView>
  </sheetViews>
  <sheetFormatPr defaultColWidth="9" defaultRowHeight="13.5" outlineLevelCol="3"/>
  <cols>
    <col min="1" max="1" width="50.775" style="267" customWidth="1"/>
    <col min="2" max="4" width="21.6666666666667" style="267" customWidth="1"/>
    <col min="5" max="16384" width="9" style="267"/>
  </cols>
  <sheetData>
    <row r="1" ht="45.25" customHeight="1" spans="1:4">
      <c r="A1" s="268" t="s">
        <v>1557</v>
      </c>
      <c r="B1" s="268"/>
      <c r="C1" s="268"/>
      <c r="D1" s="268"/>
    </row>
    <row r="2" ht="20.05" customHeight="1" spans="1:4">
      <c r="A2" s="269"/>
      <c r="B2" s="269"/>
      <c r="C2" s="269"/>
      <c r="D2" s="270" t="s">
        <v>2</v>
      </c>
    </row>
    <row r="3" ht="45.25" customHeight="1" spans="1:4">
      <c r="A3" s="271" t="s">
        <v>1558</v>
      </c>
      <c r="B3" s="174" t="s">
        <v>4</v>
      </c>
      <c r="C3" s="175" t="s">
        <v>5</v>
      </c>
      <c r="D3" s="175" t="s">
        <v>6</v>
      </c>
    </row>
    <row r="4" ht="36" customHeight="1" spans="1:4">
      <c r="A4" s="272" t="s">
        <v>1136</v>
      </c>
      <c r="B4" s="273">
        <f>B5</f>
        <v>0</v>
      </c>
      <c r="C4" s="273">
        <f>C5</f>
        <v>0</v>
      </c>
      <c r="D4" s="274" t="str">
        <f t="shared" ref="D4:D43" si="0">IF(B4&lt;&gt;0,C4/B4-1,"")</f>
        <v/>
      </c>
    </row>
    <row r="5" ht="36" customHeight="1" spans="1:4">
      <c r="A5" s="275" t="s">
        <v>1518</v>
      </c>
      <c r="B5" s="273">
        <f>B6</f>
        <v>0</v>
      </c>
      <c r="C5" s="273">
        <f>C6</f>
        <v>0</v>
      </c>
      <c r="D5" s="274" t="str">
        <f t="shared" si="0"/>
        <v/>
      </c>
    </row>
    <row r="6" ht="36" customHeight="1" spans="1:4">
      <c r="A6" s="275" t="s">
        <v>1519</v>
      </c>
      <c r="B6" s="276"/>
      <c r="C6" s="277"/>
      <c r="D6" s="274" t="str">
        <f t="shared" si="0"/>
        <v/>
      </c>
    </row>
    <row r="7" ht="36" customHeight="1" spans="1:4">
      <c r="A7" s="272" t="s">
        <v>1520</v>
      </c>
      <c r="B7" s="278">
        <f>SUM(B8,B18,B27,B29,B33)</f>
        <v>136</v>
      </c>
      <c r="C7" s="278">
        <f>SUM(C8,C18,C27,C29,C33)</f>
        <v>340</v>
      </c>
      <c r="D7" s="274">
        <f t="shared" si="0"/>
        <v>1.5</v>
      </c>
    </row>
    <row r="8" ht="36" customHeight="1" spans="1:4">
      <c r="A8" s="275" t="s">
        <v>1521</v>
      </c>
      <c r="B8" s="278">
        <f>SUM(B9:B17)</f>
        <v>0</v>
      </c>
      <c r="C8" s="278">
        <f>SUM(C9:C17)</f>
        <v>0</v>
      </c>
      <c r="D8" s="274" t="str">
        <f t="shared" si="0"/>
        <v/>
      </c>
    </row>
    <row r="9" ht="36" customHeight="1" spans="1:4">
      <c r="A9" s="275" t="s">
        <v>1522</v>
      </c>
      <c r="B9" s="273"/>
      <c r="C9" s="277"/>
      <c r="D9" s="274" t="str">
        <f t="shared" si="0"/>
        <v/>
      </c>
    </row>
    <row r="10" ht="36" customHeight="1" spans="1:4">
      <c r="A10" s="275" t="s">
        <v>1523</v>
      </c>
      <c r="B10" s="276"/>
      <c r="C10" s="277"/>
      <c r="D10" s="274" t="str">
        <f t="shared" si="0"/>
        <v/>
      </c>
    </row>
    <row r="11" ht="36" customHeight="1" spans="1:4">
      <c r="A11" s="275" t="s">
        <v>1524</v>
      </c>
      <c r="B11" s="273"/>
      <c r="C11" s="277"/>
      <c r="D11" s="274" t="str">
        <f t="shared" si="0"/>
        <v/>
      </c>
    </row>
    <row r="12" ht="36" customHeight="1" spans="1:4">
      <c r="A12" s="275" t="s">
        <v>1525</v>
      </c>
      <c r="B12" s="276"/>
      <c r="C12" s="277"/>
      <c r="D12" s="274" t="str">
        <f t="shared" si="0"/>
        <v/>
      </c>
    </row>
    <row r="13" ht="36" customHeight="1" spans="1:4">
      <c r="A13" s="275" t="s">
        <v>1526</v>
      </c>
      <c r="B13" s="273"/>
      <c r="C13" s="277"/>
      <c r="D13" s="274" t="str">
        <f t="shared" si="0"/>
        <v/>
      </c>
    </row>
    <row r="14" ht="36" customHeight="1" spans="1:4">
      <c r="A14" s="275" t="s">
        <v>1527</v>
      </c>
      <c r="B14" s="276"/>
      <c r="C14" s="277"/>
      <c r="D14" s="274" t="str">
        <f t="shared" si="0"/>
        <v/>
      </c>
    </row>
    <row r="15" ht="36" customHeight="1" spans="1:4">
      <c r="A15" s="275" t="s">
        <v>1528</v>
      </c>
      <c r="B15" s="273"/>
      <c r="C15" s="279"/>
      <c r="D15" s="274" t="str">
        <f t="shared" si="0"/>
        <v/>
      </c>
    </row>
    <row r="16" ht="36" customHeight="1" spans="1:4">
      <c r="A16" s="275" t="s">
        <v>1529</v>
      </c>
      <c r="B16" s="276"/>
      <c r="C16" s="277"/>
      <c r="D16" s="274" t="str">
        <f t="shared" si="0"/>
        <v/>
      </c>
    </row>
    <row r="17" ht="36" customHeight="1" spans="1:4">
      <c r="A17" s="275" t="s">
        <v>1530</v>
      </c>
      <c r="B17" s="276"/>
      <c r="C17" s="277"/>
      <c r="D17" s="274" t="str">
        <f t="shared" si="0"/>
        <v/>
      </c>
    </row>
    <row r="18" ht="36" customHeight="1" spans="1:4">
      <c r="A18" s="275" t="s">
        <v>1531</v>
      </c>
      <c r="B18" s="273">
        <f>SUM(B19:B26)</f>
        <v>0</v>
      </c>
      <c r="C18" s="273">
        <f>SUM(C19:C26)</f>
        <v>0</v>
      </c>
      <c r="D18" s="274" t="str">
        <f t="shared" si="0"/>
        <v/>
      </c>
    </row>
    <row r="19" ht="36" customHeight="1" spans="1:4">
      <c r="A19" s="275" t="s">
        <v>1532</v>
      </c>
      <c r="B19" s="276"/>
      <c r="C19" s="277"/>
      <c r="D19" s="274" t="str">
        <f t="shared" si="0"/>
        <v/>
      </c>
    </row>
    <row r="20" ht="36" customHeight="1" spans="1:4">
      <c r="A20" s="275" t="s">
        <v>1533</v>
      </c>
      <c r="B20" s="273"/>
      <c r="C20" s="277"/>
      <c r="D20" s="274" t="str">
        <f t="shared" si="0"/>
        <v/>
      </c>
    </row>
    <row r="21" ht="36" customHeight="1" spans="1:4">
      <c r="A21" s="275" t="s">
        <v>1534</v>
      </c>
      <c r="B21" s="276"/>
      <c r="C21" s="277"/>
      <c r="D21" s="274" t="str">
        <f t="shared" si="0"/>
        <v/>
      </c>
    </row>
    <row r="22" ht="36" customHeight="1" spans="1:4">
      <c r="A22" s="275" t="s">
        <v>1535</v>
      </c>
      <c r="B22" s="273"/>
      <c r="C22" s="277"/>
      <c r="D22" s="274" t="str">
        <f t="shared" si="0"/>
        <v/>
      </c>
    </row>
    <row r="23" ht="36" customHeight="1" spans="1:4">
      <c r="A23" s="275" t="s">
        <v>1536</v>
      </c>
      <c r="B23" s="276"/>
      <c r="C23" s="277"/>
      <c r="D23" s="274" t="str">
        <f t="shared" si="0"/>
        <v/>
      </c>
    </row>
    <row r="24" ht="36" customHeight="1" spans="1:4">
      <c r="A24" s="275" t="s">
        <v>1537</v>
      </c>
      <c r="B24" s="276"/>
      <c r="C24" s="277"/>
      <c r="D24" s="274" t="str">
        <f t="shared" si="0"/>
        <v/>
      </c>
    </row>
    <row r="25" ht="36" customHeight="1" spans="1:4">
      <c r="A25" s="280" t="s">
        <v>1538</v>
      </c>
      <c r="B25" s="276"/>
      <c r="C25" s="277"/>
      <c r="D25" s="274" t="str">
        <f t="shared" si="0"/>
        <v/>
      </c>
    </row>
    <row r="26" ht="36" customHeight="1" spans="1:4">
      <c r="A26" s="275" t="s">
        <v>1539</v>
      </c>
      <c r="B26" s="276"/>
      <c r="C26" s="277"/>
      <c r="D26" s="274" t="str">
        <f t="shared" si="0"/>
        <v/>
      </c>
    </row>
    <row r="27" ht="36" customHeight="1" spans="1:4">
      <c r="A27" s="275" t="s">
        <v>1540</v>
      </c>
      <c r="B27" s="276">
        <f>SUM(B28)</f>
        <v>0</v>
      </c>
      <c r="C27" s="276">
        <f>SUM(C28)</f>
        <v>0</v>
      </c>
      <c r="D27" s="274" t="str">
        <f t="shared" si="0"/>
        <v/>
      </c>
    </row>
    <row r="28" ht="36" customHeight="1" spans="1:4">
      <c r="A28" s="275" t="s">
        <v>1541</v>
      </c>
      <c r="B28" s="273"/>
      <c r="C28" s="277"/>
      <c r="D28" s="274" t="str">
        <f t="shared" si="0"/>
        <v/>
      </c>
    </row>
    <row r="29" ht="36" customHeight="1" spans="1:4">
      <c r="A29" s="275" t="s">
        <v>1542</v>
      </c>
      <c r="B29" s="273">
        <f>SUM(B30:B32)</f>
        <v>0</v>
      </c>
      <c r="C29" s="273">
        <f>SUM(C30:C32)</f>
        <v>0</v>
      </c>
      <c r="D29" s="274" t="str">
        <f t="shared" si="0"/>
        <v/>
      </c>
    </row>
    <row r="30" ht="36" customHeight="1" spans="1:4">
      <c r="A30" s="275" t="s">
        <v>1543</v>
      </c>
      <c r="B30" s="276"/>
      <c r="C30" s="277"/>
      <c r="D30" s="274" t="str">
        <f t="shared" si="0"/>
        <v/>
      </c>
    </row>
    <row r="31" ht="36" customHeight="1" spans="1:4">
      <c r="A31" s="275" t="s">
        <v>1544</v>
      </c>
      <c r="B31" s="273"/>
      <c r="C31" s="277"/>
      <c r="D31" s="274" t="str">
        <f t="shared" si="0"/>
        <v/>
      </c>
    </row>
    <row r="32" ht="36" customHeight="1" spans="1:4">
      <c r="A32" s="275" t="s">
        <v>1545</v>
      </c>
      <c r="B32" s="281"/>
      <c r="C32" s="277"/>
      <c r="D32" s="274" t="str">
        <f t="shared" si="0"/>
        <v/>
      </c>
    </row>
    <row r="33" ht="36" customHeight="1" spans="1:4">
      <c r="A33" s="275" t="s">
        <v>1546</v>
      </c>
      <c r="B33" s="273">
        <f>SUM(B34)</f>
        <v>136</v>
      </c>
      <c r="C33" s="273">
        <f>SUM(C34)</f>
        <v>340</v>
      </c>
      <c r="D33" s="274">
        <f t="shared" si="0"/>
        <v>1.5</v>
      </c>
    </row>
    <row r="34" ht="36" customHeight="1" spans="1:4">
      <c r="A34" s="280" t="s">
        <v>1547</v>
      </c>
      <c r="B34" s="282">
        <v>136</v>
      </c>
      <c r="C34" s="277">
        <v>340</v>
      </c>
      <c r="D34" s="274">
        <f t="shared" si="0"/>
        <v>1.5</v>
      </c>
    </row>
    <row r="35" ht="36" customHeight="1" spans="1:4">
      <c r="A35" s="275"/>
      <c r="B35" s="276"/>
      <c r="C35" s="277"/>
      <c r="D35" s="274" t="str">
        <f t="shared" si="0"/>
        <v/>
      </c>
    </row>
    <row r="36" ht="36" customHeight="1" spans="1:4">
      <c r="A36" s="283" t="s">
        <v>1559</v>
      </c>
      <c r="B36" s="273">
        <f>SUM(B4,B7,)</f>
        <v>136</v>
      </c>
      <c r="C36" s="273">
        <f>SUM(C4,C7,)</f>
        <v>340</v>
      </c>
      <c r="D36" s="274">
        <f t="shared" si="0"/>
        <v>1.5</v>
      </c>
    </row>
    <row r="37" ht="36" customHeight="1" spans="1:4">
      <c r="A37" s="284" t="s">
        <v>73</v>
      </c>
      <c r="B37" s="273">
        <f>B38+B41+B42</f>
        <v>7464</v>
      </c>
      <c r="C37" s="273">
        <f>SUM(C39,C38)</f>
        <v>0</v>
      </c>
      <c r="D37" s="274">
        <f t="shared" si="0"/>
        <v>-1</v>
      </c>
    </row>
    <row r="38" ht="36" customHeight="1" spans="1:4">
      <c r="A38" s="285" t="s">
        <v>1549</v>
      </c>
      <c r="B38" s="273">
        <f>SUM(B39:B40)</f>
        <v>2314</v>
      </c>
      <c r="C38" s="273">
        <f>SUM(C39:C40)</f>
        <v>0</v>
      </c>
      <c r="D38" s="274">
        <f t="shared" si="0"/>
        <v>-1</v>
      </c>
    </row>
    <row r="39" ht="36" customHeight="1" spans="1:4">
      <c r="A39" s="285" t="s">
        <v>1550</v>
      </c>
      <c r="B39" s="276">
        <v>2314</v>
      </c>
      <c r="C39" s="277"/>
      <c r="D39" s="274">
        <f t="shared" si="0"/>
        <v>-1</v>
      </c>
    </row>
    <row r="40" ht="36" customHeight="1" spans="1:4">
      <c r="A40" s="285" t="s">
        <v>1551</v>
      </c>
      <c r="B40" s="276"/>
      <c r="C40" s="277"/>
      <c r="D40" s="274" t="str">
        <f t="shared" si="0"/>
        <v/>
      </c>
    </row>
    <row r="41" ht="36" customHeight="1" spans="1:4">
      <c r="A41" s="285" t="s">
        <v>1552</v>
      </c>
      <c r="B41" s="259">
        <v>5150</v>
      </c>
      <c r="C41" s="273"/>
      <c r="D41" s="274">
        <f t="shared" si="0"/>
        <v>-1</v>
      </c>
    </row>
    <row r="42" ht="36" customHeight="1" spans="1:4">
      <c r="A42" s="286" t="s">
        <v>1553</v>
      </c>
      <c r="B42" s="287"/>
      <c r="C42" s="277"/>
      <c r="D42" s="274" t="str">
        <f t="shared" si="0"/>
        <v/>
      </c>
    </row>
    <row r="43" ht="36" customHeight="1" spans="1:4">
      <c r="A43" s="283" t="s">
        <v>1067</v>
      </c>
      <c r="B43" s="273">
        <f>SUM(B36+B37)</f>
        <v>7600</v>
      </c>
      <c r="C43" s="273">
        <f>SUM(C36+C37)</f>
        <v>340</v>
      </c>
      <c r="D43" s="274">
        <f t="shared" si="0"/>
        <v>-0.955263157894737</v>
      </c>
    </row>
  </sheetData>
  <mergeCells count="1">
    <mergeCell ref="A1:D1"/>
  </mergeCells>
  <conditionalFormatting sqref="D4:D43">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view="pageBreakPreview" zoomScaleNormal="100" workbookViewId="0">
      <selection activeCell="A1" sqref="A1:B1"/>
    </sheetView>
  </sheetViews>
  <sheetFormatPr defaultColWidth="9" defaultRowHeight="14.25" outlineLevelCol="6"/>
  <cols>
    <col min="1" max="1" width="36.2166666666667" style="249" customWidth="1"/>
    <col min="2" max="2" width="45.4416666666667" style="251" customWidth="1"/>
    <col min="3" max="3" width="12.6666666666667" style="249"/>
    <col min="4" max="16374" width="9" style="249"/>
    <col min="16375" max="16376" width="35.6666666666667" style="249"/>
    <col min="16377" max="16377" width="9" style="249"/>
    <col min="16378" max="16384" width="9" style="252"/>
  </cols>
  <sheetData>
    <row r="1" s="249" customFormat="1" ht="45.25" customHeight="1" spans="1:2">
      <c r="A1" s="253" t="s">
        <v>1560</v>
      </c>
      <c r="B1" s="254"/>
    </row>
    <row r="2" s="249" customFormat="1" ht="20.05" customHeight="1" spans="1:2">
      <c r="A2" s="255"/>
      <c r="B2" s="256" t="s">
        <v>2</v>
      </c>
    </row>
    <row r="3" s="250" customFormat="1" ht="45.25" customHeight="1" spans="1:2">
      <c r="A3" s="257" t="s">
        <v>1561</v>
      </c>
      <c r="B3" s="257" t="s">
        <v>1562</v>
      </c>
    </row>
    <row r="4" s="249" customFormat="1" ht="36" customHeight="1" spans="1:7">
      <c r="A4" s="265" t="s">
        <v>1206</v>
      </c>
      <c r="B4" s="266">
        <v>0</v>
      </c>
      <c r="G4" s="249" t="s">
        <v>1207</v>
      </c>
    </row>
    <row r="5" s="249" customFormat="1" ht="36" customHeight="1" spans="1:2">
      <c r="A5" s="265" t="s">
        <v>1208</v>
      </c>
      <c r="B5" s="266">
        <v>0</v>
      </c>
    </row>
    <row r="6" s="249" customFormat="1" ht="36" customHeight="1" spans="1:2">
      <c r="A6" s="265" t="s">
        <v>1209</v>
      </c>
      <c r="B6" s="266">
        <v>0</v>
      </c>
    </row>
    <row r="7" s="249" customFormat="1" ht="36" customHeight="1" spans="1:2">
      <c r="A7" s="265" t="s">
        <v>1210</v>
      </c>
      <c r="B7" s="266">
        <v>0</v>
      </c>
    </row>
    <row r="8" s="249" customFormat="1" ht="36" customHeight="1" spans="1:2">
      <c r="A8" s="265" t="s">
        <v>1211</v>
      </c>
      <c r="B8" s="266">
        <v>0</v>
      </c>
    </row>
    <row r="9" s="249" customFormat="1" ht="36" customHeight="1" spans="1:2">
      <c r="A9" s="265" t="s">
        <v>1212</v>
      </c>
      <c r="B9" s="266">
        <v>0</v>
      </c>
    </row>
    <row r="10" s="249" customFormat="1" ht="36" customHeight="1" spans="1:2">
      <c r="A10" s="265" t="s">
        <v>1213</v>
      </c>
      <c r="B10" s="266">
        <v>0</v>
      </c>
    </row>
    <row r="11" s="249" customFormat="1" ht="36" customHeight="1" spans="1:2">
      <c r="A11" s="265" t="s">
        <v>1214</v>
      </c>
      <c r="B11" s="266">
        <v>0</v>
      </c>
    </row>
    <row r="12" s="249" customFormat="1" ht="36" customHeight="1" spans="1:2">
      <c r="A12" s="265" t="s">
        <v>1215</v>
      </c>
      <c r="B12" s="266">
        <v>0</v>
      </c>
    </row>
    <row r="13" s="249" customFormat="1" ht="36" customHeight="1" spans="1:2">
      <c r="A13" s="265" t="s">
        <v>1216</v>
      </c>
      <c r="B13" s="266">
        <v>0</v>
      </c>
    </row>
    <row r="14" s="249" customFormat="1" ht="36" customHeight="1" spans="1:2">
      <c r="A14" s="263" t="s">
        <v>1461</v>
      </c>
      <c r="B14" s="266">
        <v>0</v>
      </c>
    </row>
  </sheetData>
  <mergeCells count="1">
    <mergeCell ref="A1:B1"/>
  </mergeCells>
  <conditionalFormatting sqref="B3:G3">
    <cfRule type="cellIs" dxfId="0" priority="4" stopIfTrue="1" operator="lessThanOrEqual">
      <formula>-1</formula>
    </cfRule>
  </conditionalFormatting>
  <conditionalFormatting sqref="B4">
    <cfRule type="cellIs" dxfId="0" priority="2" stopIfTrue="1" operator="lessThanOrEqual">
      <formula>-1</formula>
    </cfRule>
  </conditionalFormatting>
  <conditionalFormatting sqref="B5:B14">
    <cfRule type="cellIs" dxfId="0" priority="1" stopIfTrue="1" operator="lessThanOrEqual">
      <formula>-1</formula>
    </cfRule>
  </conditionalFormatting>
  <conditionalFormatting sqref="C1:G2">
    <cfRule type="cellIs" dxfId="0" priority="5" stopIfTrue="1" operator="greaterThanOrEqual">
      <formula>10</formula>
    </cfRule>
    <cfRule type="cellIs" dxfId="0" priority="6"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W21"/>
  <sheetViews>
    <sheetView view="pageBreakPreview" zoomScaleNormal="100" workbookViewId="0">
      <selection activeCell="D12" sqref="D12"/>
    </sheetView>
  </sheetViews>
  <sheetFormatPr defaultColWidth="9" defaultRowHeight="14.25"/>
  <cols>
    <col min="1" max="1" width="46.6666666666667" style="249" customWidth="1"/>
    <col min="2" max="2" width="38" style="251" customWidth="1"/>
    <col min="3" max="16371" width="9" style="249"/>
    <col min="16372" max="16373" width="35.6666666666667" style="249"/>
    <col min="16374" max="16374" width="9" style="249"/>
    <col min="16375" max="16384" width="9" style="252"/>
  </cols>
  <sheetData>
    <row r="1" s="249" customFormat="1" ht="45.25" customHeight="1" spans="1:2">
      <c r="A1" s="253" t="s">
        <v>1563</v>
      </c>
      <c r="B1" s="254"/>
    </row>
    <row r="2" s="249" customFormat="1" ht="20.05" customHeight="1" spans="1:2">
      <c r="A2" s="255"/>
      <c r="B2" s="256" t="s">
        <v>2</v>
      </c>
    </row>
    <row r="3" s="250" customFormat="1" ht="45.25" customHeight="1" spans="1:2">
      <c r="A3" s="257" t="s">
        <v>1564</v>
      </c>
      <c r="B3" s="257" t="s">
        <v>1562</v>
      </c>
    </row>
    <row r="4" s="249" customFormat="1" ht="36" customHeight="1" spans="1:2">
      <c r="A4" s="258"/>
      <c r="B4" s="259"/>
    </row>
    <row r="5" s="249" customFormat="1" ht="36" customHeight="1" spans="1:2">
      <c r="A5" s="258"/>
      <c r="B5" s="259"/>
    </row>
    <row r="6" s="249" customFormat="1" ht="36" customHeight="1" spans="1:2">
      <c r="A6" s="258"/>
      <c r="B6" s="259"/>
    </row>
    <row r="7" s="249" customFormat="1" ht="36" customHeight="1" spans="1:2">
      <c r="A7" s="258"/>
      <c r="B7" s="259"/>
    </row>
    <row r="8" s="249" customFormat="1" ht="36" customHeight="1" spans="1:2">
      <c r="A8" s="258"/>
      <c r="B8" s="259"/>
    </row>
    <row r="9" s="249" customFormat="1" ht="36" customHeight="1" spans="1:2">
      <c r="A9" s="258"/>
      <c r="B9" s="259"/>
    </row>
    <row r="10" s="249" customFormat="1" ht="36" customHeight="1" spans="1:2">
      <c r="A10" s="260"/>
      <c r="B10" s="259"/>
    </row>
    <row r="11" s="249" customFormat="1" ht="36" customHeight="1" spans="1:2">
      <c r="A11" s="261"/>
      <c r="B11" s="259"/>
    </row>
    <row r="12" s="249" customFormat="1" ht="36" customHeight="1" spans="1:2">
      <c r="A12" s="262"/>
      <c r="B12" s="259"/>
    </row>
    <row r="13" s="249" customFormat="1" ht="36" customHeight="1" spans="1:2">
      <c r="A13" s="262"/>
      <c r="B13" s="259"/>
    </row>
    <row r="14" s="249" customFormat="1" ht="36" customHeight="1" spans="1:2">
      <c r="A14" s="262"/>
      <c r="B14" s="259"/>
    </row>
    <row r="15" s="249" customFormat="1" ht="36" customHeight="1" spans="1:2">
      <c r="A15" s="262"/>
      <c r="B15" s="259"/>
    </row>
    <row r="16" s="249" customFormat="1" ht="36" customHeight="1" spans="1:2">
      <c r="A16" s="262"/>
      <c r="B16" s="259"/>
    </row>
    <row r="17" s="249" customFormat="1" ht="36" customHeight="1" spans="1:2">
      <c r="A17" s="262"/>
      <c r="B17" s="259"/>
    </row>
    <row r="18" s="249" customFormat="1" ht="36" customHeight="1" spans="1:2">
      <c r="A18" s="262"/>
      <c r="B18" s="259"/>
    </row>
    <row r="19" s="249" customFormat="1" ht="31" customHeight="1" spans="1:2">
      <c r="A19" s="263" t="s">
        <v>1461</v>
      </c>
      <c r="B19" s="264"/>
    </row>
    <row r="20" s="249" customFormat="1" spans="2:16377">
      <c r="B20" s="251"/>
      <c r="XEU20" s="252"/>
      <c r="XEV20" s="252"/>
      <c r="XEW20" s="252"/>
    </row>
    <row r="21" s="249" customFormat="1" spans="2:16377">
      <c r="B21" s="251"/>
      <c r="XEU21" s="252"/>
      <c r="XEV21" s="252"/>
      <c r="XEW21" s="252"/>
    </row>
  </sheetData>
  <mergeCells count="1">
    <mergeCell ref="A1:B1"/>
  </mergeCells>
  <conditionalFormatting sqref="B3:G3">
    <cfRule type="cellIs" dxfId="0" priority="2" stopIfTrue="1" operator="lessThanOrEqual">
      <formula>-1</formula>
    </cfRule>
  </conditionalFormatting>
  <conditionalFormatting sqref="B4:G9">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showZeros="0" view="pageBreakPreview" zoomScale="90" zoomScaleNormal="90" workbookViewId="0">
      <pane ySplit="3" topLeftCell="A40" activePane="bottomLeft" state="frozen"/>
      <selection/>
      <selection pane="bottomLeft" activeCell="C56" sqref="C56"/>
    </sheetView>
  </sheetViews>
  <sheetFormatPr defaultColWidth="9" defaultRowHeight="14.25" outlineLevelCol="5"/>
  <cols>
    <col min="1" max="1" width="50.775" style="251" customWidth="1"/>
    <col min="2" max="4" width="21.6666666666667" style="251" customWidth="1"/>
    <col min="5" max="5" width="9.775" style="251" customWidth="1"/>
    <col min="6" max="6" width="9.44166666666667" style="267" customWidth="1"/>
    <col min="7" max="16384" width="9" style="267"/>
  </cols>
  <sheetData>
    <row r="1" ht="45.25" customHeight="1" spans="1:4">
      <c r="A1" s="366" t="s">
        <v>45</v>
      </c>
      <c r="B1" s="366"/>
      <c r="C1" s="366"/>
      <c r="D1" s="366"/>
    </row>
    <row r="2" ht="18.95" customHeight="1" spans="1:4">
      <c r="A2" s="367"/>
      <c r="B2" s="368"/>
      <c r="D2" s="454" t="s">
        <v>2</v>
      </c>
    </row>
    <row r="3" s="472" customFormat="1" ht="45.25" customHeight="1" spans="1:5">
      <c r="A3" s="334" t="s">
        <v>3</v>
      </c>
      <c r="B3" s="174" t="s">
        <v>4</v>
      </c>
      <c r="C3" s="174" t="s">
        <v>5</v>
      </c>
      <c r="D3" s="334" t="s">
        <v>6</v>
      </c>
      <c r="E3" s="480"/>
    </row>
    <row r="4" ht="36" customHeight="1" spans="1:5">
      <c r="A4" s="481" t="s">
        <v>46</v>
      </c>
      <c r="B4" s="482">
        <v>496808</v>
      </c>
      <c r="C4" s="482">
        <v>541570</v>
      </c>
      <c r="D4" s="483">
        <v>0.0900991932497062</v>
      </c>
      <c r="E4" s="484"/>
    </row>
    <row r="5" ht="36" customHeight="1" spans="1:5">
      <c r="A5" s="485" t="s">
        <v>47</v>
      </c>
      <c r="B5" s="482">
        <v>0</v>
      </c>
      <c r="C5" s="482">
        <v>0</v>
      </c>
      <c r="D5" s="483" t="s">
        <v>48</v>
      </c>
      <c r="E5" s="484"/>
    </row>
    <row r="6" ht="36" customHeight="1" spans="1:5">
      <c r="A6" s="485" t="s">
        <v>49</v>
      </c>
      <c r="B6" s="482">
        <v>3552</v>
      </c>
      <c r="C6" s="482">
        <v>4112</v>
      </c>
      <c r="D6" s="483">
        <v>0.157657657657658</v>
      </c>
      <c r="E6" s="484"/>
    </row>
    <row r="7" ht="36" customHeight="1" spans="1:5">
      <c r="A7" s="485" t="s">
        <v>50</v>
      </c>
      <c r="B7" s="482">
        <v>208374</v>
      </c>
      <c r="C7" s="482">
        <v>231844</v>
      </c>
      <c r="D7" s="483">
        <v>0.112634013840498</v>
      </c>
      <c r="E7" s="484"/>
    </row>
    <row r="8" ht="36" customHeight="1" spans="1:5">
      <c r="A8" s="485" t="s">
        <v>51</v>
      </c>
      <c r="B8" s="482">
        <v>1247515</v>
      </c>
      <c r="C8" s="482">
        <v>1313254</v>
      </c>
      <c r="D8" s="483">
        <v>0.0526959595676204</v>
      </c>
      <c r="E8" s="484"/>
    </row>
    <row r="9" ht="36" customHeight="1" spans="1:5">
      <c r="A9" s="485" t="s">
        <v>52</v>
      </c>
      <c r="B9" s="482">
        <v>16817</v>
      </c>
      <c r="C9" s="482">
        <v>20119</v>
      </c>
      <c r="D9" s="483">
        <v>0.196348932627698</v>
      </c>
      <c r="E9" s="484"/>
    </row>
    <row r="10" ht="36" customHeight="1" spans="1:5">
      <c r="A10" s="485" t="s">
        <v>53</v>
      </c>
      <c r="B10" s="482">
        <v>40002</v>
      </c>
      <c r="C10" s="482">
        <v>50351</v>
      </c>
      <c r="D10" s="483">
        <v>0.25871206439678</v>
      </c>
      <c r="E10" s="484"/>
    </row>
    <row r="11" ht="36" customHeight="1" spans="1:5">
      <c r="A11" s="485" t="s">
        <v>54</v>
      </c>
      <c r="B11" s="482">
        <v>660170</v>
      </c>
      <c r="C11" s="482">
        <v>725518</v>
      </c>
      <c r="D11" s="483">
        <v>0.0989866246572852</v>
      </c>
      <c r="E11" s="484"/>
    </row>
    <row r="12" ht="36" customHeight="1" spans="1:5">
      <c r="A12" s="485" t="s">
        <v>55</v>
      </c>
      <c r="B12" s="482">
        <v>595195</v>
      </c>
      <c r="C12" s="482">
        <v>671494</v>
      </c>
      <c r="D12" s="483">
        <v>0.128191601071918</v>
      </c>
      <c r="E12" s="484"/>
    </row>
    <row r="13" ht="36" customHeight="1" spans="1:5">
      <c r="A13" s="485" t="s">
        <v>56</v>
      </c>
      <c r="B13" s="482">
        <v>86634</v>
      </c>
      <c r="C13" s="482">
        <v>102291</v>
      </c>
      <c r="D13" s="483">
        <v>0.180725812036845</v>
      </c>
      <c r="E13" s="484"/>
    </row>
    <row r="14" ht="36" customHeight="1" spans="1:5">
      <c r="A14" s="485" t="s">
        <v>57</v>
      </c>
      <c r="B14" s="482">
        <v>965962</v>
      </c>
      <c r="C14" s="482">
        <v>477327</v>
      </c>
      <c r="D14" s="483">
        <v>-0.505853232321768</v>
      </c>
      <c r="E14" s="484"/>
    </row>
    <row r="15" ht="36" customHeight="1" spans="1:5">
      <c r="A15" s="485" t="s">
        <v>58</v>
      </c>
      <c r="B15" s="482">
        <v>673010</v>
      </c>
      <c r="C15" s="482">
        <v>856497</v>
      </c>
      <c r="D15" s="483">
        <v>0.272636364987147</v>
      </c>
      <c r="E15" s="484"/>
    </row>
    <row r="16" ht="36" customHeight="1" spans="1:5">
      <c r="A16" s="485" t="s">
        <v>59</v>
      </c>
      <c r="B16" s="482">
        <v>86605</v>
      </c>
      <c r="C16" s="482">
        <v>142721</v>
      </c>
      <c r="D16" s="483">
        <v>0.647953351423128</v>
      </c>
      <c r="E16" s="484"/>
    </row>
    <row r="17" ht="36" customHeight="1" spans="1:5">
      <c r="A17" s="485" t="s">
        <v>60</v>
      </c>
      <c r="B17" s="482">
        <v>42868</v>
      </c>
      <c r="C17" s="482">
        <v>83305</v>
      </c>
      <c r="D17" s="483">
        <v>0.943291032938322</v>
      </c>
      <c r="E17" s="484"/>
    </row>
    <row r="18" ht="36" customHeight="1" spans="1:5">
      <c r="A18" s="485" t="s">
        <v>61</v>
      </c>
      <c r="B18" s="482">
        <v>6426</v>
      </c>
      <c r="C18" s="482">
        <v>9147</v>
      </c>
      <c r="D18" s="483">
        <v>0.4234360410831</v>
      </c>
      <c r="E18" s="484"/>
    </row>
    <row r="19" ht="36" customHeight="1" spans="1:5">
      <c r="A19" s="485" t="s">
        <v>62</v>
      </c>
      <c r="B19" s="482">
        <v>1262</v>
      </c>
      <c r="C19" s="482">
        <v>6198</v>
      </c>
      <c r="D19" s="483">
        <v>3.91125198098257</v>
      </c>
      <c r="E19" s="484"/>
    </row>
    <row r="20" ht="36" customHeight="1" spans="1:5">
      <c r="A20" s="485" t="s">
        <v>63</v>
      </c>
      <c r="B20" s="482">
        <v>0</v>
      </c>
      <c r="C20" s="482">
        <v>0</v>
      </c>
      <c r="D20" s="483" t="s">
        <v>48</v>
      </c>
      <c r="E20" s="484"/>
    </row>
    <row r="21" ht="36" customHeight="1" spans="1:5">
      <c r="A21" s="485" t="s">
        <v>64</v>
      </c>
      <c r="B21" s="482">
        <v>35572</v>
      </c>
      <c r="C21" s="482">
        <v>50221</v>
      </c>
      <c r="D21" s="483">
        <v>0.41181266164399</v>
      </c>
      <c r="E21" s="484"/>
    </row>
    <row r="22" ht="36" customHeight="1" spans="1:5">
      <c r="A22" s="485" t="s">
        <v>65</v>
      </c>
      <c r="B22" s="482">
        <v>141214</v>
      </c>
      <c r="C22" s="482">
        <v>207241</v>
      </c>
      <c r="D22" s="483">
        <v>0.467566955117765</v>
      </c>
      <c r="E22" s="484"/>
    </row>
    <row r="23" ht="36" customHeight="1" spans="1:5">
      <c r="A23" s="485" t="s">
        <v>66</v>
      </c>
      <c r="B23" s="482">
        <v>9205</v>
      </c>
      <c r="C23" s="482">
        <v>13820</v>
      </c>
      <c r="D23" s="483">
        <v>0.501357957631722</v>
      </c>
      <c r="E23" s="484"/>
    </row>
    <row r="24" ht="36" customHeight="1" spans="1:5">
      <c r="A24" s="485" t="s">
        <v>67</v>
      </c>
      <c r="B24" s="482">
        <v>22129</v>
      </c>
      <c r="C24" s="482">
        <v>41500</v>
      </c>
      <c r="D24" s="483">
        <v>0.875367165258258</v>
      </c>
      <c r="E24" s="484"/>
    </row>
    <row r="25" ht="36" customHeight="1" spans="1:5">
      <c r="A25" s="485" t="s">
        <v>68</v>
      </c>
      <c r="B25" s="482">
        <v>0</v>
      </c>
      <c r="C25" s="482">
        <v>43113</v>
      </c>
      <c r="D25" s="483" t="s">
        <v>48</v>
      </c>
      <c r="E25" s="484"/>
    </row>
    <row r="26" ht="36" customHeight="1" spans="1:5">
      <c r="A26" s="485" t="s">
        <v>69</v>
      </c>
      <c r="B26" s="482">
        <v>76063</v>
      </c>
      <c r="C26" s="482">
        <v>147372</v>
      </c>
      <c r="D26" s="483">
        <v>0.937499178312714</v>
      </c>
      <c r="E26" s="484"/>
    </row>
    <row r="27" ht="36" customHeight="1" spans="1:5">
      <c r="A27" s="485" t="s">
        <v>70</v>
      </c>
      <c r="B27" s="482">
        <v>947</v>
      </c>
      <c r="C27" s="482">
        <v>985</v>
      </c>
      <c r="D27" s="483">
        <v>0.0401267159450898</v>
      </c>
      <c r="E27" s="484"/>
    </row>
    <row r="28" ht="36" customHeight="1" spans="1:5">
      <c r="A28" s="485" t="s">
        <v>71</v>
      </c>
      <c r="B28" s="482">
        <v>0</v>
      </c>
      <c r="C28" s="482">
        <v>0</v>
      </c>
      <c r="D28" s="483" t="s">
        <v>48</v>
      </c>
      <c r="E28" s="484"/>
    </row>
    <row r="29" ht="36" customHeight="1" spans="1:5">
      <c r="A29" s="485"/>
      <c r="B29" s="482"/>
      <c r="C29" s="482"/>
      <c r="D29" s="483"/>
      <c r="E29" s="484"/>
    </row>
    <row r="30" s="367" customFormat="1" ht="36" customHeight="1" spans="1:5">
      <c r="A30" s="479" t="s">
        <v>72</v>
      </c>
      <c r="B30" s="486">
        <f>SUM(B4:B29)</f>
        <v>5416330</v>
      </c>
      <c r="C30" s="486">
        <f>SUM(C4:C29)</f>
        <v>5740000</v>
      </c>
      <c r="D30" s="487">
        <f t="shared" ref="D30" si="0">IF(B30&lt;&gt;0,C30/B30-1,"")</f>
        <v>0.0597581757389229</v>
      </c>
      <c r="E30" s="484"/>
    </row>
    <row r="31" ht="36" customHeight="1" spans="1:5">
      <c r="A31" s="358" t="s">
        <v>73</v>
      </c>
      <c r="B31" s="486">
        <v>243230</v>
      </c>
      <c r="C31" s="486">
        <v>209000</v>
      </c>
      <c r="D31" s="488">
        <v>-0.140730995354192</v>
      </c>
      <c r="E31" s="484"/>
    </row>
    <row r="32" ht="36" customHeight="1" spans="1:5">
      <c r="A32" s="485" t="s">
        <v>74</v>
      </c>
      <c r="B32" s="482">
        <v>0</v>
      </c>
      <c r="C32" s="482">
        <v>0</v>
      </c>
      <c r="D32" s="483"/>
      <c r="E32" s="484"/>
    </row>
    <row r="33" ht="36" customHeight="1" spans="1:5">
      <c r="A33" s="485" t="s">
        <v>75</v>
      </c>
      <c r="B33" s="482">
        <v>0</v>
      </c>
      <c r="C33" s="482">
        <v>0</v>
      </c>
      <c r="D33" s="483"/>
      <c r="E33" s="484"/>
    </row>
    <row r="34" ht="36" customHeight="1" spans="1:6">
      <c r="A34" s="485" t="s">
        <v>76</v>
      </c>
      <c r="B34" s="482">
        <v>0</v>
      </c>
      <c r="C34" s="482">
        <v>0</v>
      </c>
      <c r="D34" s="483"/>
      <c r="E34" s="484"/>
      <c r="F34" s="489"/>
    </row>
    <row r="35" s="473" customFormat="1" ht="36" customHeight="1" spans="1:5">
      <c r="A35" s="485" t="s">
        <v>77</v>
      </c>
      <c r="B35" s="482">
        <v>211759</v>
      </c>
      <c r="C35" s="482">
        <v>209000</v>
      </c>
      <c r="D35" s="483"/>
      <c r="E35" s="484"/>
    </row>
    <row r="36" s="473" customFormat="1" ht="36" customHeight="1" spans="1:5">
      <c r="A36" s="485" t="s">
        <v>78</v>
      </c>
      <c r="B36" s="482">
        <v>0</v>
      </c>
      <c r="C36" s="482">
        <v>0</v>
      </c>
      <c r="D36" s="483"/>
      <c r="E36" s="484"/>
    </row>
    <row r="37" s="473" customFormat="1" ht="36" customHeight="1" spans="1:5">
      <c r="A37" s="485" t="s">
        <v>79</v>
      </c>
      <c r="B37" s="482">
        <v>13860</v>
      </c>
      <c r="C37" s="482">
        <v>0</v>
      </c>
      <c r="D37" s="483"/>
      <c r="E37" s="484"/>
    </row>
    <row r="38" ht="36" customHeight="1" spans="1:6">
      <c r="A38" s="485" t="s">
        <v>80</v>
      </c>
      <c r="B38" s="482">
        <v>0</v>
      </c>
      <c r="C38" s="482">
        <v>0</v>
      </c>
      <c r="D38" s="483"/>
      <c r="E38" s="484"/>
      <c r="F38" s="490"/>
    </row>
    <row r="39" ht="36" customHeight="1" spans="1:4">
      <c r="A39" s="485" t="s">
        <v>81</v>
      </c>
      <c r="B39" s="482">
        <v>0</v>
      </c>
      <c r="C39" s="482">
        <v>0</v>
      </c>
      <c r="D39" s="483"/>
    </row>
    <row r="40" ht="36" customHeight="1" spans="1:4">
      <c r="A40" s="485" t="s">
        <v>82</v>
      </c>
      <c r="B40" s="482">
        <v>17611</v>
      </c>
      <c r="C40" s="482">
        <v>0</v>
      </c>
      <c r="D40" s="483"/>
    </row>
    <row r="41" ht="36" customHeight="1" spans="1:4">
      <c r="A41" s="485" t="s">
        <v>83</v>
      </c>
      <c r="B41" s="482">
        <v>0</v>
      </c>
      <c r="C41" s="482">
        <v>0</v>
      </c>
      <c r="D41" s="483"/>
    </row>
    <row r="42" ht="36" customHeight="1" spans="1:4">
      <c r="A42" s="358" t="s">
        <v>84</v>
      </c>
      <c r="B42" s="463">
        <v>158720</v>
      </c>
      <c r="C42" s="463">
        <v>100000</v>
      </c>
      <c r="D42" s="295"/>
    </row>
    <row r="43" ht="36" customHeight="1" spans="1:4">
      <c r="A43" s="491"/>
      <c r="B43" s="492"/>
      <c r="C43" s="492"/>
      <c r="D43" s="493" t="s">
        <v>48</v>
      </c>
    </row>
    <row r="44" ht="36" customHeight="1" spans="1:4">
      <c r="A44" s="479" t="s">
        <v>85</v>
      </c>
      <c r="B44" s="486">
        <v>5818280</v>
      </c>
      <c r="C44" s="486">
        <v>6049000</v>
      </c>
      <c r="D44" s="487">
        <v>0.0396543308331672</v>
      </c>
    </row>
  </sheetData>
  <mergeCells count="1">
    <mergeCell ref="A1:D1"/>
  </mergeCells>
  <conditionalFormatting sqref="D2:G2">
    <cfRule type="cellIs" dxfId="0" priority="36" stopIfTrue="1" operator="lessThanOrEqual">
      <formula>-1</formula>
    </cfRule>
  </conditionalFormatting>
  <conditionalFormatting sqref="D30">
    <cfRule type="cellIs" dxfId="2" priority="7" stopIfTrue="1" operator="lessThan">
      <formula>0</formula>
    </cfRule>
    <cfRule type="cellIs" dxfId="2" priority="8" stopIfTrue="1" operator="lessThan">
      <formula>0</formula>
    </cfRule>
  </conditionalFormatting>
  <conditionalFormatting sqref="A31">
    <cfRule type="expression" dxfId="1" priority="1" stopIfTrue="1">
      <formula>"len($A:$A)=3"</formula>
    </cfRule>
    <cfRule type="expression" dxfId="1" priority="2" stopIfTrue="1">
      <formula>"len($A:$A)=3"</formula>
    </cfRule>
  </conditionalFormatting>
  <conditionalFormatting sqref="D44">
    <cfRule type="cellIs" dxfId="2" priority="3" stopIfTrue="1" operator="lessThan">
      <formula>0</formula>
    </cfRule>
    <cfRule type="cellIs" dxfId="2" priority="4" stopIfTrue="1" operator="lessThan">
      <formula>0</formula>
    </cfRule>
  </conditionalFormatting>
  <conditionalFormatting sqref="A42:A43">
    <cfRule type="expression" dxfId="1" priority="5" stopIfTrue="1">
      <formula>"len($A:$A)=3"</formula>
    </cfRule>
    <cfRule type="expression" dxfId="1" priority="6" stopIfTrue="1">
      <formula>"len($A:$A)=3"</formula>
    </cfRule>
  </conditionalFormatting>
  <conditionalFormatting sqref="E4:E39">
    <cfRule type="cellIs" dxfId="2" priority="9"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4"/>
  <sheetViews>
    <sheetView showZeros="0" view="pageBreakPreview" zoomScaleNormal="115" workbookViewId="0">
      <selection activeCell="A1" sqref="$A1:$XFD1048576"/>
    </sheetView>
  </sheetViews>
  <sheetFormatPr defaultColWidth="9" defaultRowHeight="14.25" outlineLevelCol="3"/>
  <cols>
    <col min="1" max="1" width="50.775" style="218" customWidth="1"/>
    <col min="2" max="4" width="21.6666666666667" style="218" customWidth="1"/>
    <col min="5" max="16384" width="9" style="218"/>
  </cols>
  <sheetData>
    <row r="1" ht="45.25" customHeight="1" spans="1:4">
      <c r="A1" s="219" t="s">
        <v>1565</v>
      </c>
      <c r="B1" s="219"/>
      <c r="C1" s="219"/>
      <c r="D1" s="219"/>
    </row>
    <row r="2" s="231" customFormat="1" ht="20.05" customHeight="1" spans="1:4">
      <c r="A2" s="232"/>
      <c r="B2" s="233"/>
      <c r="C2" s="234"/>
      <c r="D2" s="235" t="s">
        <v>2</v>
      </c>
    </row>
    <row r="3" ht="45.25" customHeight="1" spans="1:4">
      <c r="A3" s="236" t="s">
        <v>1566</v>
      </c>
      <c r="B3" s="203" t="s">
        <v>1567</v>
      </c>
      <c r="C3" s="204" t="s">
        <v>5</v>
      </c>
      <c r="D3" s="204" t="s">
        <v>1568</v>
      </c>
    </row>
    <row r="4" ht="36" customHeight="1" spans="1:4">
      <c r="A4" s="237" t="s">
        <v>1569</v>
      </c>
      <c r="B4" s="238">
        <v>301356</v>
      </c>
      <c r="C4" s="238">
        <v>289022</v>
      </c>
      <c r="D4" s="239">
        <f>(C4-B4)/B4</f>
        <v>-0.040928337248968</v>
      </c>
    </row>
    <row r="5" ht="36" customHeight="1" spans="1:4">
      <c r="A5" s="240" t="s">
        <v>1570</v>
      </c>
      <c r="B5" s="241">
        <v>276786</v>
      </c>
      <c r="C5" s="241">
        <v>271495</v>
      </c>
      <c r="D5" s="239">
        <f>(C5-B5)/B5</f>
        <v>-0.0191158512352503</v>
      </c>
    </row>
    <row r="6" ht="36" customHeight="1" spans="1:4">
      <c r="A6" s="240" t="s">
        <v>1571</v>
      </c>
      <c r="B6" s="241">
        <v>5536</v>
      </c>
      <c r="C6" s="241">
        <v>5795</v>
      </c>
      <c r="D6" s="239">
        <f>(C6-B6)/B6</f>
        <v>0.0467846820809249</v>
      </c>
    </row>
    <row r="7" s="217" customFormat="1" ht="36" customHeight="1" spans="1:4">
      <c r="A7" s="240" t="s">
        <v>1572</v>
      </c>
      <c r="B7" s="242">
        <v>7254</v>
      </c>
      <c r="C7" s="242"/>
      <c r="D7" s="239">
        <f>(C7-B7)/B7</f>
        <v>-1</v>
      </c>
    </row>
    <row r="8" ht="36" customHeight="1" spans="1:4">
      <c r="A8" s="237" t="s">
        <v>1573</v>
      </c>
      <c r="B8" s="238">
        <v>275348</v>
      </c>
      <c r="C8" s="238">
        <v>273688</v>
      </c>
      <c r="D8" s="239">
        <f>(C8-B8)/B8</f>
        <v>-0.00602873454682801</v>
      </c>
    </row>
    <row r="9" ht="36" customHeight="1" spans="1:4">
      <c r="A9" s="240" t="s">
        <v>1570</v>
      </c>
      <c r="B9" s="241">
        <v>258712</v>
      </c>
      <c r="C9" s="241">
        <v>254642</v>
      </c>
      <c r="D9" s="239">
        <f t="shared" ref="D9:D39" si="0">(C9-B9)/B9</f>
        <v>-0.0157317789665729</v>
      </c>
    </row>
    <row r="10" ht="36" customHeight="1" spans="1:4">
      <c r="A10" s="240" t="s">
        <v>1571</v>
      </c>
      <c r="B10" s="241">
        <v>3228</v>
      </c>
      <c r="C10" s="241">
        <v>2864</v>
      </c>
      <c r="D10" s="239">
        <f t="shared" si="0"/>
        <v>-0.11276332094176</v>
      </c>
    </row>
    <row r="11" ht="36" customHeight="1" spans="1:4">
      <c r="A11" s="240" t="s">
        <v>1572</v>
      </c>
      <c r="B11" s="241">
        <v>7761</v>
      </c>
      <c r="C11" s="241">
        <v>13240</v>
      </c>
      <c r="D11" s="239">
        <f t="shared" si="0"/>
        <v>0.705965726066229</v>
      </c>
    </row>
    <row r="12" ht="36" customHeight="1" spans="1:4">
      <c r="A12" s="237" t="s">
        <v>1574</v>
      </c>
      <c r="B12" s="238">
        <v>18700</v>
      </c>
      <c r="C12" s="238">
        <v>14591</v>
      </c>
      <c r="D12" s="239">
        <f t="shared" si="0"/>
        <v>-0.219732620320856</v>
      </c>
    </row>
    <row r="13" ht="36" customHeight="1" spans="1:4">
      <c r="A13" s="240" t="s">
        <v>1570</v>
      </c>
      <c r="B13" s="241">
        <v>13540</v>
      </c>
      <c r="C13" s="241">
        <v>13439</v>
      </c>
      <c r="D13" s="239">
        <f t="shared" si="0"/>
        <v>-0.00745937961595273</v>
      </c>
    </row>
    <row r="14" ht="36" customHeight="1" spans="1:4">
      <c r="A14" s="240" t="s">
        <v>1571</v>
      </c>
      <c r="B14" s="241">
        <v>4851</v>
      </c>
      <c r="C14" s="241">
        <v>1117</v>
      </c>
      <c r="D14" s="239">
        <f t="shared" si="0"/>
        <v>-0.769738198309627</v>
      </c>
    </row>
    <row r="15" ht="36" customHeight="1" spans="1:4">
      <c r="A15" s="240" t="s">
        <v>1572</v>
      </c>
      <c r="B15" s="241">
        <v>0</v>
      </c>
      <c r="C15" s="241"/>
      <c r="D15" s="239"/>
    </row>
    <row r="16" ht="36" customHeight="1" spans="1:4">
      <c r="A16" s="237" t="s">
        <v>1575</v>
      </c>
      <c r="B16" s="238">
        <v>252912</v>
      </c>
      <c r="C16" s="238">
        <v>306812</v>
      </c>
      <c r="D16" s="239">
        <f t="shared" si="0"/>
        <v>0.213117606123869</v>
      </c>
    </row>
    <row r="17" ht="36" customHeight="1" spans="1:4">
      <c r="A17" s="240" t="s">
        <v>1570</v>
      </c>
      <c r="B17" s="243">
        <v>238248</v>
      </c>
      <c r="C17" s="243">
        <v>299514</v>
      </c>
      <c r="D17" s="239">
        <f t="shared" si="0"/>
        <v>0.257152211141332</v>
      </c>
    </row>
    <row r="18" ht="36" customHeight="1" spans="1:4">
      <c r="A18" s="240" t="s">
        <v>1571</v>
      </c>
      <c r="B18" s="244">
        <v>7688</v>
      </c>
      <c r="C18" s="244">
        <v>7025</v>
      </c>
      <c r="D18" s="239">
        <f t="shared" si="0"/>
        <v>-0.0862382934443288</v>
      </c>
    </row>
    <row r="19" ht="36" customHeight="1" spans="1:4">
      <c r="A19" s="240" t="s">
        <v>1572</v>
      </c>
      <c r="B19" s="245"/>
      <c r="C19" s="245"/>
      <c r="D19" s="239"/>
    </row>
    <row r="20" ht="36" customHeight="1" spans="1:4">
      <c r="A20" s="237" t="s">
        <v>1576</v>
      </c>
      <c r="B20" s="238">
        <v>10335</v>
      </c>
      <c r="C20" s="238">
        <v>9959</v>
      </c>
      <c r="D20" s="239">
        <f t="shared" si="0"/>
        <v>-0.036381228834059</v>
      </c>
    </row>
    <row r="21" ht="36" customHeight="1" spans="1:4">
      <c r="A21" s="240" t="s">
        <v>1570</v>
      </c>
      <c r="B21" s="243">
        <v>9893</v>
      </c>
      <c r="C21" s="243">
        <v>9568</v>
      </c>
      <c r="D21" s="239">
        <f t="shared" si="0"/>
        <v>-0.0328515111695138</v>
      </c>
    </row>
    <row r="22" ht="36" customHeight="1" spans="1:4">
      <c r="A22" s="240" t="s">
        <v>1571</v>
      </c>
      <c r="B22" s="241">
        <v>434</v>
      </c>
      <c r="C22" s="241">
        <v>391</v>
      </c>
      <c r="D22" s="239">
        <f t="shared" si="0"/>
        <v>-0.0990783410138249</v>
      </c>
    </row>
    <row r="23" ht="36" customHeight="1" spans="1:4">
      <c r="A23" s="240" t="s">
        <v>1572</v>
      </c>
      <c r="B23" s="243"/>
      <c r="C23" s="243"/>
      <c r="D23" s="239"/>
    </row>
    <row r="24" ht="36" customHeight="1" spans="1:4">
      <c r="A24" s="237" t="s">
        <v>1577</v>
      </c>
      <c r="B24" s="238">
        <v>121720</v>
      </c>
      <c r="C24" s="238">
        <v>186326</v>
      </c>
      <c r="D24" s="239">
        <f t="shared" si="0"/>
        <v>0.530775550443641</v>
      </c>
    </row>
    <row r="25" ht="36" customHeight="1" spans="1:4">
      <c r="A25" s="240" t="s">
        <v>1578</v>
      </c>
      <c r="B25" s="243">
        <v>46040</v>
      </c>
      <c r="C25" s="243">
        <v>49609</v>
      </c>
      <c r="D25" s="239">
        <f t="shared" si="0"/>
        <v>0.0775195482189401</v>
      </c>
    </row>
    <row r="26" ht="36" customHeight="1" spans="1:4">
      <c r="A26" s="240" t="s">
        <v>1571</v>
      </c>
      <c r="B26" s="246">
        <v>6674</v>
      </c>
      <c r="C26" s="247">
        <v>19609</v>
      </c>
      <c r="D26" s="239">
        <f t="shared" si="0"/>
        <v>1.93811807012286</v>
      </c>
    </row>
    <row r="27" ht="36" customHeight="1" spans="1:4">
      <c r="A27" s="240" t="s">
        <v>1572</v>
      </c>
      <c r="B27" s="246">
        <v>65563</v>
      </c>
      <c r="C27" s="247">
        <v>109483</v>
      </c>
      <c r="D27" s="239">
        <f t="shared" si="0"/>
        <v>0.669890029437335</v>
      </c>
    </row>
    <row r="28" ht="36" customHeight="1" spans="1:4">
      <c r="A28" s="237" t="s">
        <v>1579</v>
      </c>
      <c r="B28" s="238">
        <v>408618</v>
      </c>
      <c r="C28" s="238">
        <v>436780</v>
      </c>
      <c r="D28" s="239">
        <f t="shared" si="0"/>
        <v>0.0689201160986545</v>
      </c>
    </row>
    <row r="29" ht="36" customHeight="1" spans="1:4">
      <c r="A29" s="240" t="s">
        <v>1570</v>
      </c>
      <c r="B29" s="246">
        <v>119904</v>
      </c>
      <c r="C29" s="246">
        <v>135155</v>
      </c>
      <c r="D29" s="239">
        <f t="shared" si="0"/>
        <v>0.12719342140379</v>
      </c>
    </row>
    <row r="30" ht="36" customHeight="1" spans="1:4">
      <c r="A30" s="240" t="s">
        <v>1571</v>
      </c>
      <c r="B30" s="246">
        <v>4061</v>
      </c>
      <c r="C30" s="246">
        <v>4287</v>
      </c>
      <c r="D30" s="239">
        <f t="shared" si="0"/>
        <v>0.055651317409505</v>
      </c>
    </row>
    <row r="31" ht="36" customHeight="1" spans="1:4">
      <c r="A31" s="240" t="s">
        <v>1572</v>
      </c>
      <c r="B31" s="246">
        <v>284653</v>
      </c>
      <c r="C31" s="246">
        <v>297339</v>
      </c>
      <c r="D31" s="239">
        <f t="shared" si="0"/>
        <v>0.0445665424218259</v>
      </c>
    </row>
    <row r="32" ht="36" customHeight="1" spans="1:4">
      <c r="A32" s="237" t="s">
        <v>1580</v>
      </c>
      <c r="B32" s="238">
        <v>16628</v>
      </c>
      <c r="C32" s="238"/>
      <c r="D32" s="239">
        <f t="shared" si="0"/>
        <v>-1</v>
      </c>
    </row>
    <row r="33" ht="36" customHeight="1" spans="1:4">
      <c r="A33" s="240" t="s">
        <v>1570</v>
      </c>
      <c r="B33" s="246">
        <v>16230</v>
      </c>
      <c r="C33" s="246"/>
      <c r="D33" s="239">
        <f t="shared" si="0"/>
        <v>-1</v>
      </c>
    </row>
    <row r="34" ht="36" customHeight="1" spans="1:4">
      <c r="A34" s="240" t="s">
        <v>1571</v>
      </c>
      <c r="B34" s="246">
        <v>45</v>
      </c>
      <c r="C34" s="246"/>
      <c r="D34" s="239">
        <f t="shared" si="0"/>
        <v>-1</v>
      </c>
    </row>
    <row r="35" ht="36" customHeight="1" spans="1:4">
      <c r="A35" s="240" t="s">
        <v>1572</v>
      </c>
      <c r="B35" s="246">
        <v>350</v>
      </c>
      <c r="C35" s="246"/>
      <c r="D35" s="239">
        <f t="shared" si="0"/>
        <v>-1</v>
      </c>
    </row>
    <row r="36" ht="36" customHeight="1" spans="1:4">
      <c r="A36" s="192" t="s">
        <v>1581</v>
      </c>
      <c r="B36" s="238">
        <f t="shared" ref="B36:C39" si="1">B32+B28+B24+B20+B16+B12+B8+B4</f>
        <v>1405617</v>
      </c>
      <c r="C36" s="238">
        <f t="shared" si="1"/>
        <v>1517178</v>
      </c>
      <c r="D36" s="239">
        <f t="shared" si="0"/>
        <v>0.0793679928458463</v>
      </c>
    </row>
    <row r="37" ht="36" customHeight="1" spans="1:4">
      <c r="A37" s="215" t="s">
        <v>1582</v>
      </c>
      <c r="B37" s="241">
        <f t="shared" si="1"/>
        <v>979353</v>
      </c>
      <c r="C37" s="241">
        <f t="shared" si="1"/>
        <v>1033422</v>
      </c>
      <c r="D37" s="239">
        <f t="shared" si="0"/>
        <v>0.0552088981194728</v>
      </c>
    </row>
    <row r="38" ht="36" customHeight="1" spans="1:4">
      <c r="A38" s="215" t="s">
        <v>1583</v>
      </c>
      <c r="B38" s="241">
        <f t="shared" si="1"/>
        <v>32517</v>
      </c>
      <c r="C38" s="241">
        <f t="shared" si="1"/>
        <v>41088</v>
      </c>
      <c r="D38" s="239">
        <f t="shared" si="0"/>
        <v>0.263585201586862</v>
      </c>
    </row>
    <row r="39" ht="36" customHeight="1" spans="1:4">
      <c r="A39" s="248" t="s">
        <v>1584</v>
      </c>
      <c r="B39" s="241">
        <f t="shared" si="1"/>
        <v>365581</v>
      </c>
      <c r="C39" s="241">
        <f t="shared" si="1"/>
        <v>420062</v>
      </c>
      <c r="D39" s="239">
        <f t="shared" si="0"/>
        <v>0.149025797292529</v>
      </c>
    </row>
    <row r="40" ht="36" customHeight="1" spans="1:4">
      <c r="A40" s="190" t="s">
        <v>1585</v>
      </c>
      <c r="B40" s="238">
        <v>0</v>
      </c>
      <c r="C40" s="238">
        <v>0</v>
      </c>
      <c r="D40" s="239" t="s">
        <v>1207</v>
      </c>
    </row>
    <row r="41" ht="36" customHeight="1" spans="1:4">
      <c r="A41" s="190" t="s">
        <v>1586</v>
      </c>
      <c r="B41" s="238">
        <v>0</v>
      </c>
      <c r="C41" s="238">
        <v>0</v>
      </c>
      <c r="D41" s="239" t="s">
        <v>1207</v>
      </c>
    </row>
    <row r="42" ht="36" customHeight="1" spans="1:4">
      <c r="A42" s="190" t="s">
        <v>1587</v>
      </c>
      <c r="B42" s="238">
        <v>1741793</v>
      </c>
      <c r="C42" s="238">
        <v>1835545</v>
      </c>
      <c r="D42" s="239"/>
    </row>
    <row r="43" ht="36" customHeight="1" spans="1:4">
      <c r="A43" s="192" t="s">
        <v>1588</v>
      </c>
      <c r="B43" s="238">
        <f>B36+B40+B41+B42</f>
        <v>3147410</v>
      </c>
      <c r="C43" s="238">
        <f>C36+C40+C41+C42</f>
        <v>3352723</v>
      </c>
      <c r="D43" s="239">
        <f>(C43-B43)/B43</f>
        <v>0.0652323656593834</v>
      </c>
    </row>
    <row r="44" ht="36" customHeight="1" spans="1:4">
      <c r="A44" s="194" t="s">
        <v>1589</v>
      </c>
      <c r="B44" s="194"/>
      <c r="C44" s="194"/>
      <c r="D44" s="194"/>
    </row>
  </sheetData>
  <mergeCells count="2">
    <mergeCell ref="A1:D1"/>
    <mergeCell ref="A44:D44"/>
  </mergeCells>
  <conditionalFormatting sqref="B21:D21">
    <cfRule type="cellIs" dxfId="3" priority="3" stopIfTrue="1" operator="lessThanOrEqual">
      <formula>-1</formula>
    </cfRule>
  </conditionalFormatting>
  <conditionalFormatting sqref="B23:D23">
    <cfRule type="cellIs" dxfId="3" priority="2" stopIfTrue="1" operator="lessThanOrEqual">
      <formula>-1</formula>
    </cfRule>
  </conditionalFormatting>
  <conditionalFormatting sqref="B25:D25">
    <cfRule type="cellIs" dxfId="3" priority="1" stopIfTrue="1" operator="lessThanOrEqual">
      <formula>-1</formula>
    </cfRule>
  </conditionalFormatting>
  <conditionalFormatting sqref="B36:C39 B17:C19 B29:C31 B13:C15 B5:C7 B9:C11 D4:D20 B22:D22 B24:D24 B26:C27 D26:D43">
    <cfRule type="cellIs" dxfId="3" priority="5" stopIfTrue="1" operator="lessThanOrEqual">
      <formula>-1</formula>
    </cfRule>
  </conditionalFormatting>
  <conditionalFormatting sqref="B33:C35">
    <cfRule type="cellIs" dxfId="3" priority="4"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showZeros="0" view="pageBreakPreview" zoomScaleNormal="100" workbookViewId="0">
      <pane ySplit="3" topLeftCell="A19" activePane="bottomLeft" state="frozen"/>
      <selection/>
      <selection pane="bottomLeft" activeCell="A1" sqref="$A1:$XFD1048576"/>
    </sheetView>
  </sheetViews>
  <sheetFormatPr defaultColWidth="9" defaultRowHeight="14.25" outlineLevelCol="3"/>
  <cols>
    <col min="1" max="1" width="50.775" style="218" customWidth="1"/>
    <col min="2" max="4" width="21.6666666666667" style="218" customWidth="1"/>
    <col min="5" max="16384" width="9" style="218"/>
  </cols>
  <sheetData>
    <row r="1" ht="45.25" customHeight="1" spans="1:4">
      <c r="A1" s="219" t="s">
        <v>1590</v>
      </c>
      <c r="B1" s="219"/>
      <c r="C1" s="219"/>
      <c r="D1" s="219"/>
    </row>
    <row r="2" ht="20.05" customHeight="1" spans="1:4">
      <c r="A2" s="220"/>
      <c r="B2" s="221"/>
      <c r="C2" s="222"/>
      <c r="D2" s="223" t="s">
        <v>1591</v>
      </c>
    </row>
    <row r="3" ht="45.25" customHeight="1" spans="1:4">
      <c r="A3" s="173" t="s">
        <v>1102</v>
      </c>
      <c r="B3" s="203" t="s">
        <v>1567</v>
      </c>
      <c r="C3" s="204" t="s">
        <v>5</v>
      </c>
      <c r="D3" s="204" t="s">
        <v>1568</v>
      </c>
    </row>
    <row r="4" ht="36" customHeight="1" spans="1:4">
      <c r="A4" s="176" t="s">
        <v>1592</v>
      </c>
      <c r="B4" s="189">
        <v>316203</v>
      </c>
      <c r="C4" s="189">
        <v>342661</v>
      </c>
      <c r="D4" s="224">
        <f>(C4-B4)/B4</f>
        <v>0.0836740954386897</v>
      </c>
    </row>
    <row r="5" ht="36" customHeight="1" spans="1:4">
      <c r="A5" s="179" t="s">
        <v>1593</v>
      </c>
      <c r="B5" s="225">
        <v>307535</v>
      </c>
      <c r="C5" s="226">
        <v>334388</v>
      </c>
      <c r="D5" s="224">
        <f t="shared" ref="D5:D23" si="0">(C5-B5)/B5</f>
        <v>0.0873168907604012</v>
      </c>
    </row>
    <row r="6" ht="36" customHeight="1" spans="1:4">
      <c r="A6" s="176" t="s">
        <v>1594</v>
      </c>
      <c r="B6" s="189">
        <v>213285</v>
      </c>
      <c r="C6" s="189">
        <v>226166</v>
      </c>
      <c r="D6" s="224">
        <f t="shared" si="0"/>
        <v>0.0603933703729751</v>
      </c>
    </row>
    <row r="7" ht="36" customHeight="1" spans="1:4">
      <c r="A7" s="179" t="s">
        <v>1593</v>
      </c>
      <c r="B7" s="181">
        <v>207552</v>
      </c>
      <c r="C7" s="226">
        <v>225005</v>
      </c>
      <c r="D7" s="224">
        <f t="shared" si="0"/>
        <v>0.0840897702744372</v>
      </c>
    </row>
    <row r="8" s="217" customFormat="1" ht="36" customHeight="1" spans="1:4">
      <c r="A8" s="176" t="s">
        <v>1595</v>
      </c>
      <c r="B8" s="189">
        <v>12437</v>
      </c>
      <c r="C8" s="189">
        <v>9881</v>
      </c>
      <c r="D8" s="224">
        <f t="shared" si="0"/>
        <v>-0.205515799630136</v>
      </c>
    </row>
    <row r="9" s="217" customFormat="1" ht="36" customHeight="1" spans="1:4">
      <c r="A9" s="179" t="s">
        <v>1593</v>
      </c>
      <c r="B9" s="181">
        <v>5174</v>
      </c>
      <c r="C9" s="226">
        <v>5645</v>
      </c>
      <c r="D9" s="224">
        <f t="shared" si="0"/>
        <v>0.0910320834943951</v>
      </c>
    </row>
    <row r="10" s="217" customFormat="1" ht="36" customHeight="1" spans="1:4">
      <c r="A10" s="176" t="s">
        <v>1596</v>
      </c>
      <c r="B10" s="189">
        <v>216019</v>
      </c>
      <c r="C10" s="189">
        <v>232731</v>
      </c>
      <c r="D10" s="224">
        <f t="shared" si="0"/>
        <v>0.0773635652419463</v>
      </c>
    </row>
    <row r="11" s="217" customFormat="1" ht="36" customHeight="1" spans="1:4">
      <c r="A11" s="179" t="s">
        <v>1593</v>
      </c>
      <c r="B11" s="181">
        <v>215566</v>
      </c>
      <c r="C11" s="185">
        <v>232264</v>
      </c>
      <c r="D11" s="224">
        <f t="shared" si="0"/>
        <v>0.0774611951792027</v>
      </c>
    </row>
    <row r="12" s="217" customFormat="1" ht="36" customHeight="1" spans="1:4">
      <c r="A12" s="176" t="s">
        <v>1597</v>
      </c>
      <c r="B12" s="177">
        <v>21280</v>
      </c>
      <c r="C12" s="189">
        <v>16316</v>
      </c>
      <c r="D12" s="224">
        <f t="shared" si="0"/>
        <v>-0.233270676691729</v>
      </c>
    </row>
    <row r="13" s="217" customFormat="1" ht="36" customHeight="1" spans="1:4">
      <c r="A13" s="179" t="s">
        <v>1593</v>
      </c>
      <c r="B13" s="185">
        <v>17726</v>
      </c>
      <c r="C13" s="185">
        <v>16022</v>
      </c>
      <c r="D13" s="224">
        <f t="shared" si="0"/>
        <v>-0.0961299785625635</v>
      </c>
    </row>
    <row r="14" s="217" customFormat="1" ht="36" customHeight="1" spans="1:4">
      <c r="A14" s="176" t="s">
        <v>1598</v>
      </c>
      <c r="B14" s="189">
        <v>102081</v>
      </c>
      <c r="C14" s="189">
        <v>108278</v>
      </c>
      <c r="D14" s="224">
        <f t="shared" si="0"/>
        <v>0.0607066937040194</v>
      </c>
    </row>
    <row r="15" ht="36" customHeight="1" spans="1:4">
      <c r="A15" s="179" t="s">
        <v>1593</v>
      </c>
      <c r="B15" s="185">
        <v>91791</v>
      </c>
      <c r="C15" s="226">
        <v>95188</v>
      </c>
      <c r="D15" s="224">
        <f t="shared" si="0"/>
        <v>0.0370079855323507</v>
      </c>
    </row>
    <row r="16" ht="36" customHeight="1" spans="1:4">
      <c r="A16" s="176" t="s">
        <v>1599</v>
      </c>
      <c r="B16" s="189">
        <v>388721</v>
      </c>
      <c r="C16" s="189">
        <v>435044</v>
      </c>
      <c r="D16" s="224">
        <f t="shared" si="0"/>
        <v>0.119167732126641</v>
      </c>
    </row>
    <row r="17" ht="36" customHeight="1" spans="1:4">
      <c r="A17" s="179" t="s">
        <v>1593</v>
      </c>
      <c r="B17" s="227">
        <v>354760</v>
      </c>
      <c r="C17" s="227">
        <v>389092</v>
      </c>
      <c r="D17" s="224">
        <f t="shared" si="0"/>
        <v>0.0967752846995152</v>
      </c>
    </row>
    <row r="18" ht="36" customHeight="1" spans="1:4">
      <c r="A18" s="176" t="s">
        <v>1600</v>
      </c>
      <c r="B18" s="189">
        <v>17934</v>
      </c>
      <c r="C18" s="189"/>
      <c r="D18" s="224" t="s">
        <v>1601</v>
      </c>
    </row>
    <row r="19" ht="36" customHeight="1" spans="1:4">
      <c r="A19" s="179" t="s">
        <v>1593</v>
      </c>
      <c r="B19" s="227">
        <v>2461</v>
      </c>
      <c r="C19" s="227"/>
      <c r="D19" s="224" t="s">
        <v>1601</v>
      </c>
    </row>
    <row r="20" ht="36" customHeight="1" spans="1:4">
      <c r="A20" s="188" t="s">
        <v>1602</v>
      </c>
      <c r="B20" s="189">
        <f>B4+B6+B8+B10+B12+B14+B16+B18</f>
        <v>1287960</v>
      </c>
      <c r="C20" s="189">
        <f>C4+C6+C8+C10+C12+C14+C16+C18</f>
        <v>1371077</v>
      </c>
      <c r="D20" s="224">
        <f t="shared" si="0"/>
        <v>0.0645338364545483</v>
      </c>
    </row>
    <row r="21" ht="36" customHeight="1" spans="1:4">
      <c r="A21" s="179" t="s">
        <v>1603</v>
      </c>
      <c r="B21" s="225">
        <f>B5+B7+B9+B11+B13+B15+B17+B19</f>
        <v>1202565</v>
      </c>
      <c r="C21" s="225">
        <f>C5+C7+C9+C11+C13+C15+C17+C19</f>
        <v>1297604</v>
      </c>
      <c r="D21" s="224">
        <f t="shared" si="0"/>
        <v>0.079030239529672</v>
      </c>
    </row>
    <row r="22" ht="36" customHeight="1" spans="1:4">
      <c r="A22" s="190" t="s">
        <v>1604</v>
      </c>
      <c r="B22" s="228">
        <v>0</v>
      </c>
      <c r="C22" s="228">
        <v>0</v>
      </c>
      <c r="D22" s="224" t="s">
        <v>1207</v>
      </c>
    </row>
    <row r="23" ht="36" customHeight="1" spans="1:4">
      <c r="A23" s="190" t="s">
        <v>1605</v>
      </c>
      <c r="B23" s="228">
        <v>2306</v>
      </c>
      <c r="C23" s="228">
        <v>1988</v>
      </c>
      <c r="D23" s="224">
        <f t="shared" si="0"/>
        <v>-0.137901127493495</v>
      </c>
    </row>
    <row r="24" ht="36" customHeight="1" spans="1:4">
      <c r="A24" s="190" t="s">
        <v>1606</v>
      </c>
      <c r="B24" s="229">
        <v>1857144</v>
      </c>
      <c r="C24" s="229">
        <v>1979658</v>
      </c>
      <c r="D24" s="224"/>
    </row>
    <row r="25" ht="36" customHeight="1" spans="1:4">
      <c r="A25" s="192" t="s">
        <v>1607</v>
      </c>
      <c r="B25" s="230">
        <f>B20+B22+B23+B24</f>
        <v>3147410</v>
      </c>
      <c r="C25" s="230">
        <f>C20+C22+C23+C24</f>
        <v>3352723</v>
      </c>
      <c r="D25" s="224">
        <f>(C25-B25)/B25</f>
        <v>0.0652323656593834</v>
      </c>
    </row>
    <row r="26" ht="36" customHeight="1" spans="1:4">
      <c r="A26" s="194" t="s">
        <v>1608</v>
      </c>
      <c r="B26" s="194"/>
      <c r="C26" s="194"/>
      <c r="D26" s="194"/>
    </row>
  </sheetData>
  <mergeCells count="2">
    <mergeCell ref="A1:D1"/>
    <mergeCell ref="A26:D26"/>
  </mergeCells>
  <conditionalFormatting sqref="D4:D22">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4"/>
  <sheetViews>
    <sheetView showZeros="0" view="pageBreakPreview" zoomScaleNormal="100" workbookViewId="0">
      <pane ySplit="3" topLeftCell="A37" activePane="bottomLeft" state="frozen"/>
      <selection/>
      <selection pane="bottomLeft" activeCell="A1" sqref="$A1:$XFD1048576"/>
    </sheetView>
  </sheetViews>
  <sheetFormatPr defaultColWidth="9" defaultRowHeight="14.25" outlineLevelCol="3"/>
  <cols>
    <col min="1" max="1" width="50.775" style="196" customWidth="1"/>
    <col min="2" max="4" width="21.6666666666667" style="196" customWidth="1"/>
    <col min="5" max="16384" width="9" style="196"/>
  </cols>
  <sheetData>
    <row r="1" ht="45.25" customHeight="1" spans="1:4">
      <c r="A1" s="197" t="s">
        <v>1609</v>
      </c>
      <c r="B1" s="197"/>
      <c r="C1" s="197"/>
      <c r="D1" s="197"/>
    </row>
    <row r="2" ht="20.05" customHeight="1" spans="1:4">
      <c r="A2" s="198"/>
      <c r="B2" s="199"/>
      <c r="C2" s="200"/>
      <c r="D2" s="201" t="s">
        <v>2</v>
      </c>
    </row>
    <row r="3" ht="45.25" customHeight="1" spans="1:4">
      <c r="A3" s="202" t="s">
        <v>1566</v>
      </c>
      <c r="B3" s="203" t="s">
        <v>1567</v>
      </c>
      <c r="C3" s="204" t="s">
        <v>5</v>
      </c>
      <c r="D3" s="204" t="s">
        <v>1568</v>
      </c>
    </row>
    <row r="4" ht="36" customHeight="1" spans="1:4">
      <c r="A4" s="205" t="s">
        <v>1569</v>
      </c>
      <c r="B4" s="177">
        <v>126840</v>
      </c>
      <c r="C4" s="177">
        <v>121508</v>
      </c>
      <c r="D4" s="206">
        <f>(C4-B4)/B4</f>
        <v>-0.0420372122358877</v>
      </c>
    </row>
    <row r="5" ht="36" customHeight="1" spans="1:4">
      <c r="A5" s="207" t="s">
        <v>1570</v>
      </c>
      <c r="B5" s="181">
        <v>115173</v>
      </c>
      <c r="C5" s="181">
        <v>116824</v>
      </c>
      <c r="D5" s="206">
        <f t="shared" ref="D5:D43" si="0">(C5-B5)/B5</f>
        <v>0.0143349569777639</v>
      </c>
    </row>
    <row r="6" ht="36" customHeight="1" spans="1:4">
      <c r="A6" s="207" t="s">
        <v>1571</v>
      </c>
      <c r="B6" s="181">
        <v>4085</v>
      </c>
      <c r="C6" s="181">
        <v>4414</v>
      </c>
      <c r="D6" s="206">
        <f t="shared" si="0"/>
        <v>0.0805385556915545</v>
      </c>
    </row>
    <row r="7" s="195" customFormat="1" ht="36" customHeight="1" spans="1:4">
      <c r="A7" s="207" t="s">
        <v>1572</v>
      </c>
      <c r="B7" s="181">
        <v>7254</v>
      </c>
      <c r="C7" s="181"/>
      <c r="D7" s="206" t="s">
        <v>1207</v>
      </c>
    </row>
    <row r="8" s="195" customFormat="1" ht="36" customHeight="1" spans="1:4">
      <c r="A8" s="205" t="s">
        <v>1573</v>
      </c>
      <c r="B8" s="177">
        <v>36723</v>
      </c>
      <c r="C8" s="177">
        <v>31793</v>
      </c>
      <c r="D8" s="206">
        <f t="shared" si="0"/>
        <v>-0.134248291261607</v>
      </c>
    </row>
    <row r="9" s="195" customFormat="1" ht="36" customHeight="1" spans="1:4">
      <c r="A9" s="207" t="s">
        <v>1570</v>
      </c>
      <c r="B9" s="181">
        <v>32652</v>
      </c>
      <c r="C9" s="181">
        <v>28607</v>
      </c>
      <c r="D9" s="206">
        <f t="shared" si="0"/>
        <v>-0.123882151169913</v>
      </c>
    </row>
    <row r="10" s="195" customFormat="1" ht="36" customHeight="1" spans="1:4">
      <c r="A10" s="207" t="s">
        <v>1571</v>
      </c>
      <c r="B10" s="181">
        <v>425</v>
      </c>
      <c r="C10" s="181">
        <v>425</v>
      </c>
      <c r="D10" s="206">
        <f t="shared" si="0"/>
        <v>0</v>
      </c>
    </row>
    <row r="11" s="195" customFormat="1" ht="36" customHeight="1" spans="1:4">
      <c r="A11" s="207" t="s">
        <v>1572</v>
      </c>
      <c r="B11" s="181">
        <v>1923</v>
      </c>
      <c r="C11" s="181">
        <v>1923</v>
      </c>
      <c r="D11" s="206">
        <f t="shared" si="0"/>
        <v>0</v>
      </c>
    </row>
    <row r="12" s="195" customFormat="1" ht="36" customHeight="1" spans="1:4">
      <c r="A12" s="205" t="s">
        <v>1574</v>
      </c>
      <c r="B12" s="177">
        <v>10010</v>
      </c>
      <c r="C12" s="177">
        <v>6162</v>
      </c>
      <c r="D12" s="206">
        <f t="shared" si="0"/>
        <v>-0.384415584415584</v>
      </c>
    </row>
    <row r="13" ht="36" customHeight="1" spans="1:4">
      <c r="A13" s="207" t="s">
        <v>1570</v>
      </c>
      <c r="B13" s="208">
        <v>4946</v>
      </c>
      <c r="C13" s="209">
        <v>5082</v>
      </c>
      <c r="D13" s="206">
        <f t="shared" si="0"/>
        <v>0.0274969672462596</v>
      </c>
    </row>
    <row r="14" ht="36" customHeight="1" spans="1:4">
      <c r="A14" s="207" t="s">
        <v>1571</v>
      </c>
      <c r="B14" s="181">
        <v>4776</v>
      </c>
      <c r="C14" s="181">
        <v>1046</v>
      </c>
      <c r="D14" s="206">
        <f t="shared" si="0"/>
        <v>-0.780988274706868</v>
      </c>
    </row>
    <row r="15" ht="36" customHeight="1" spans="1:4">
      <c r="A15" s="207" t="s">
        <v>1572</v>
      </c>
      <c r="B15" s="210"/>
      <c r="C15" s="209"/>
      <c r="D15" s="206" t="s">
        <v>1207</v>
      </c>
    </row>
    <row r="16" ht="36" customHeight="1" spans="1:4">
      <c r="A16" s="205" t="s">
        <v>1575</v>
      </c>
      <c r="B16" s="177">
        <v>62299</v>
      </c>
      <c r="C16" s="177">
        <v>91238</v>
      </c>
      <c r="D16" s="206">
        <f t="shared" si="0"/>
        <v>0.464517889532737</v>
      </c>
    </row>
    <row r="17" ht="36" customHeight="1" spans="1:4">
      <c r="A17" s="207" t="s">
        <v>1570</v>
      </c>
      <c r="B17" s="208">
        <v>58330</v>
      </c>
      <c r="C17" s="181">
        <v>89026</v>
      </c>
      <c r="D17" s="206">
        <f t="shared" si="0"/>
        <v>0.526247214126522</v>
      </c>
    </row>
    <row r="18" ht="36" customHeight="1" spans="1:4">
      <c r="A18" s="207" t="s">
        <v>1571</v>
      </c>
      <c r="B18" s="181">
        <v>3870</v>
      </c>
      <c r="C18" s="181">
        <v>2100</v>
      </c>
      <c r="D18" s="206">
        <f t="shared" si="0"/>
        <v>-0.457364341085271</v>
      </c>
    </row>
    <row r="19" ht="36" customHeight="1" spans="1:4">
      <c r="A19" s="207" t="s">
        <v>1572</v>
      </c>
      <c r="B19" s="210"/>
      <c r="C19" s="181"/>
      <c r="D19" s="206" t="s">
        <v>1207</v>
      </c>
    </row>
    <row r="20" ht="36" customHeight="1" spans="1:4">
      <c r="A20" s="205" t="s">
        <v>1576</v>
      </c>
      <c r="B20" s="177">
        <v>2336</v>
      </c>
      <c r="C20" s="177">
        <v>2511</v>
      </c>
      <c r="D20" s="206">
        <f t="shared" si="0"/>
        <v>0.0749143835616438</v>
      </c>
    </row>
    <row r="21" ht="36" customHeight="1" spans="1:4">
      <c r="A21" s="207" t="s">
        <v>1570</v>
      </c>
      <c r="B21" s="181">
        <v>2023</v>
      </c>
      <c r="C21" s="181">
        <v>2282</v>
      </c>
      <c r="D21" s="206">
        <f t="shared" si="0"/>
        <v>0.1280276816609</v>
      </c>
    </row>
    <row r="22" ht="36" customHeight="1" spans="1:4">
      <c r="A22" s="207" t="s">
        <v>1571</v>
      </c>
      <c r="B22" s="181">
        <v>306</v>
      </c>
      <c r="C22" s="181">
        <v>229</v>
      </c>
      <c r="D22" s="206">
        <f t="shared" si="0"/>
        <v>-0.251633986928105</v>
      </c>
    </row>
    <row r="23" ht="36" customHeight="1" spans="1:4">
      <c r="A23" s="211" t="s">
        <v>1572</v>
      </c>
      <c r="B23" s="181"/>
      <c r="C23" s="181"/>
      <c r="D23" s="206" t="s">
        <v>1207</v>
      </c>
    </row>
    <row r="24" ht="36" customHeight="1" spans="1:4">
      <c r="A24" s="205" t="s">
        <v>1577</v>
      </c>
      <c r="B24" s="177"/>
      <c r="C24" s="177"/>
      <c r="D24" s="206" t="s">
        <v>1207</v>
      </c>
    </row>
    <row r="25" ht="36" customHeight="1" spans="1:4">
      <c r="A25" s="207" t="s">
        <v>1570</v>
      </c>
      <c r="B25" s="177"/>
      <c r="C25" s="177"/>
      <c r="D25" s="206" t="s">
        <v>1207</v>
      </c>
    </row>
    <row r="26" ht="36" customHeight="1" spans="1:4">
      <c r="A26" s="207" t="s">
        <v>1571</v>
      </c>
      <c r="B26" s="177"/>
      <c r="C26" s="177"/>
      <c r="D26" s="206" t="s">
        <v>1207</v>
      </c>
    </row>
    <row r="27" ht="36" customHeight="1" spans="1:4">
      <c r="A27" s="207" t="s">
        <v>1572</v>
      </c>
      <c r="B27" s="177"/>
      <c r="C27" s="177"/>
      <c r="D27" s="206" t="s">
        <v>1207</v>
      </c>
    </row>
    <row r="28" ht="36" customHeight="1" spans="1:4">
      <c r="A28" s="205" t="s">
        <v>1579</v>
      </c>
      <c r="B28" s="177">
        <v>2721</v>
      </c>
      <c r="C28" s="177">
        <v>2800</v>
      </c>
      <c r="D28" s="206">
        <f t="shared" si="0"/>
        <v>0.0290334435869166</v>
      </c>
    </row>
    <row r="29" ht="36" customHeight="1" spans="1:4">
      <c r="A29" s="207" t="s">
        <v>1570</v>
      </c>
      <c r="B29" s="212"/>
      <c r="C29" s="212"/>
      <c r="D29" s="206" t="s">
        <v>1207</v>
      </c>
    </row>
    <row r="30" ht="36" customHeight="1" spans="1:4">
      <c r="A30" s="207" t="s">
        <v>1571</v>
      </c>
      <c r="B30" s="212">
        <v>2721</v>
      </c>
      <c r="C30" s="212">
        <v>2800</v>
      </c>
      <c r="D30" s="206">
        <f t="shared" si="0"/>
        <v>0.0290334435869166</v>
      </c>
    </row>
    <row r="31" ht="36" customHeight="1" spans="1:4">
      <c r="A31" s="213" t="s">
        <v>1572</v>
      </c>
      <c r="B31" s="212"/>
      <c r="C31" s="212"/>
      <c r="D31" s="206" t="s">
        <v>1207</v>
      </c>
    </row>
    <row r="32" ht="36" customHeight="1" spans="1:4">
      <c r="A32" s="205" t="s">
        <v>1580</v>
      </c>
      <c r="B32" s="177">
        <v>9042</v>
      </c>
      <c r="C32" s="177"/>
      <c r="D32" s="206" t="s">
        <v>1207</v>
      </c>
    </row>
    <row r="33" ht="36" customHeight="1" spans="1:4">
      <c r="A33" s="207" t="s">
        <v>1570</v>
      </c>
      <c r="B33" s="212">
        <v>9022</v>
      </c>
      <c r="C33" s="212"/>
      <c r="D33" s="206" t="s">
        <v>1207</v>
      </c>
    </row>
    <row r="34" ht="36" customHeight="1" spans="1:4">
      <c r="A34" s="207" t="s">
        <v>1571</v>
      </c>
      <c r="B34" s="212">
        <v>20</v>
      </c>
      <c r="C34" s="212"/>
      <c r="D34" s="206" t="s">
        <v>1207</v>
      </c>
    </row>
    <row r="35" ht="36" customHeight="1" spans="1:4">
      <c r="A35" s="213" t="s">
        <v>1572</v>
      </c>
      <c r="B35" s="212"/>
      <c r="C35" s="212"/>
      <c r="D35" s="206" t="s">
        <v>1207</v>
      </c>
    </row>
    <row r="36" ht="36" customHeight="1" spans="1:4">
      <c r="A36" s="192" t="s">
        <v>1581</v>
      </c>
      <c r="B36" s="214">
        <f t="shared" ref="B36:C39" si="1">B4+B8+B12+B16+B20+B24+B28+B32</f>
        <v>249971</v>
      </c>
      <c r="C36" s="214">
        <f t="shared" si="1"/>
        <v>256012</v>
      </c>
      <c r="D36" s="206">
        <f t="shared" si="0"/>
        <v>0.0241668033491885</v>
      </c>
    </row>
    <row r="37" ht="36" customHeight="1" spans="1:4">
      <c r="A37" s="215" t="s">
        <v>1582</v>
      </c>
      <c r="B37" s="208">
        <f t="shared" si="1"/>
        <v>222146</v>
      </c>
      <c r="C37" s="208">
        <f t="shared" si="1"/>
        <v>241821</v>
      </c>
      <c r="D37" s="206">
        <f t="shared" si="0"/>
        <v>0.0885678787824224</v>
      </c>
    </row>
    <row r="38" ht="36" customHeight="1" spans="1:4">
      <c r="A38" s="215" t="s">
        <v>1583</v>
      </c>
      <c r="B38" s="208">
        <f t="shared" si="1"/>
        <v>16203</v>
      </c>
      <c r="C38" s="208">
        <f t="shared" si="1"/>
        <v>11014</v>
      </c>
      <c r="D38" s="206">
        <f t="shared" si="0"/>
        <v>-0.320249336542616</v>
      </c>
    </row>
    <row r="39" ht="36" customHeight="1" spans="1:4">
      <c r="A39" s="215" t="s">
        <v>1584</v>
      </c>
      <c r="B39" s="208">
        <f t="shared" si="1"/>
        <v>9177</v>
      </c>
      <c r="C39" s="208">
        <f t="shared" si="1"/>
        <v>1923</v>
      </c>
      <c r="D39" s="206">
        <f t="shared" si="0"/>
        <v>-0.790454396861719</v>
      </c>
    </row>
    <row r="40" ht="36" customHeight="1" spans="1:4">
      <c r="A40" s="190" t="s">
        <v>1585</v>
      </c>
      <c r="B40" s="177"/>
      <c r="C40" s="177"/>
      <c r="D40" s="206" t="s">
        <v>1207</v>
      </c>
    </row>
    <row r="41" ht="36" customHeight="1" spans="1:4">
      <c r="A41" s="190" t="s">
        <v>1586</v>
      </c>
      <c r="B41" s="177">
        <v>412348</v>
      </c>
      <c r="C41" s="177">
        <v>440453</v>
      </c>
      <c r="D41" s="206">
        <f t="shared" si="0"/>
        <v>0.0681584486889714</v>
      </c>
    </row>
    <row r="42" ht="36" customHeight="1" spans="1:4">
      <c r="A42" s="190" t="s">
        <v>1587</v>
      </c>
      <c r="B42" s="177">
        <v>775082</v>
      </c>
      <c r="C42" s="177">
        <v>737850</v>
      </c>
      <c r="D42" s="206">
        <f t="shared" si="0"/>
        <v>-0.0480362077818863</v>
      </c>
    </row>
    <row r="43" ht="36" customHeight="1" spans="1:4">
      <c r="A43" s="192" t="s">
        <v>1588</v>
      </c>
      <c r="B43" s="216">
        <f>B36+B40+B41+B42</f>
        <v>1437401</v>
      </c>
      <c r="C43" s="216">
        <f>C36+C40+C41+C42</f>
        <v>1434315</v>
      </c>
      <c r="D43" s="206">
        <f t="shared" si="0"/>
        <v>-0.00214693046686346</v>
      </c>
    </row>
    <row r="44" ht="36" customHeight="1" spans="1:4">
      <c r="A44" s="194" t="s">
        <v>1608</v>
      </c>
      <c r="B44" s="194"/>
      <c r="C44" s="194"/>
      <c r="D44" s="194"/>
    </row>
  </sheetData>
  <mergeCells count="2">
    <mergeCell ref="A1:D1"/>
    <mergeCell ref="A44:D44"/>
  </mergeCells>
  <conditionalFormatting sqref="D4:D22">
    <cfRule type="cellIs" dxfId="3" priority="1" stopIfTrue="1" operator="lessThanOrEqual">
      <formula>-1</formula>
    </cfRule>
  </conditionalFormatting>
  <printOptions horizontalCentered="1"/>
  <pageMargins left="0.393055555555556" right="0.393055555555556" top="0.747916666666667" bottom="0.747916666666667" header="0.313888888888889" footer="0.313888888888889"/>
  <pageSetup paperSize="9" scale="75" orientation="portrait"/>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showZeros="0" view="pageBreakPreview" zoomScaleNormal="100" workbookViewId="0">
      <selection activeCell="A1" sqref="$A1:$XFD1048576"/>
    </sheetView>
  </sheetViews>
  <sheetFormatPr defaultColWidth="9" defaultRowHeight="14.25" outlineLevelCol="3"/>
  <cols>
    <col min="1" max="1" width="50.775" style="166" customWidth="1"/>
    <col min="2" max="3" width="21.6666666666667" style="167" customWidth="1"/>
    <col min="4" max="4" width="21.6666666666667" style="166" customWidth="1"/>
    <col min="5" max="245" width="9" style="166"/>
    <col min="246" max="246" width="41.6666666666667" style="166" customWidth="1"/>
    <col min="247" max="248" width="14.4416666666667" style="166" customWidth="1"/>
    <col min="249" max="249" width="13.8833333333333" style="166" customWidth="1"/>
    <col min="250" max="252" width="9" style="166"/>
    <col min="253" max="254" width="10.4416666666667" style="166" customWidth="1"/>
    <col min="255" max="501" width="9" style="166"/>
    <col min="502" max="502" width="41.6666666666667" style="166" customWidth="1"/>
    <col min="503" max="504" width="14.4416666666667" style="166" customWidth="1"/>
    <col min="505" max="505" width="13.8833333333333" style="166" customWidth="1"/>
    <col min="506" max="508" width="9" style="166"/>
    <col min="509" max="510" width="10.4416666666667" style="166" customWidth="1"/>
    <col min="511" max="757" width="9" style="166"/>
    <col min="758" max="758" width="41.6666666666667" style="166" customWidth="1"/>
    <col min="759" max="760" width="14.4416666666667" style="166" customWidth="1"/>
    <col min="761" max="761" width="13.8833333333333" style="166" customWidth="1"/>
    <col min="762" max="764" width="9" style="166"/>
    <col min="765" max="766" width="10.4416666666667" style="166" customWidth="1"/>
    <col min="767" max="1013" width="9" style="166"/>
    <col min="1014" max="1014" width="41.6666666666667" style="166" customWidth="1"/>
    <col min="1015" max="1016" width="14.4416666666667" style="166" customWidth="1"/>
    <col min="1017" max="1017" width="13.8833333333333" style="166" customWidth="1"/>
    <col min="1018" max="1020" width="9" style="166"/>
    <col min="1021" max="1022" width="10.4416666666667" style="166" customWidth="1"/>
    <col min="1023" max="1269" width="9" style="166"/>
    <col min="1270" max="1270" width="41.6666666666667" style="166" customWidth="1"/>
    <col min="1271" max="1272" width="14.4416666666667" style="166" customWidth="1"/>
    <col min="1273" max="1273" width="13.8833333333333" style="166" customWidth="1"/>
    <col min="1274" max="1276" width="9" style="166"/>
    <col min="1277" max="1278" width="10.4416666666667" style="166" customWidth="1"/>
    <col min="1279" max="1525" width="9" style="166"/>
    <col min="1526" max="1526" width="41.6666666666667" style="166" customWidth="1"/>
    <col min="1527" max="1528" width="14.4416666666667" style="166" customWidth="1"/>
    <col min="1529" max="1529" width="13.8833333333333" style="166" customWidth="1"/>
    <col min="1530" max="1532" width="9" style="166"/>
    <col min="1533" max="1534" width="10.4416666666667" style="166" customWidth="1"/>
    <col min="1535" max="1781" width="9" style="166"/>
    <col min="1782" max="1782" width="41.6666666666667" style="166" customWidth="1"/>
    <col min="1783" max="1784" width="14.4416666666667" style="166" customWidth="1"/>
    <col min="1785" max="1785" width="13.8833333333333" style="166" customWidth="1"/>
    <col min="1786" max="1788" width="9" style="166"/>
    <col min="1789" max="1790" width="10.4416666666667" style="166" customWidth="1"/>
    <col min="1791" max="2037" width="9" style="166"/>
    <col min="2038" max="2038" width="41.6666666666667" style="166" customWidth="1"/>
    <col min="2039" max="2040" width="14.4416666666667" style="166" customWidth="1"/>
    <col min="2041" max="2041" width="13.8833333333333" style="166" customWidth="1"/>
    <col min="2042" max="2044" width="9" style="166"/>
    <col min="2045" max="2046" width="10.4416666666667" style="166" customWidth="1"/>
    <col min="2047" max="2293" width="9" style="166"/>
    <col min="2294" max="2294" width="41.6666666666667" style="166" customWidth="1"/>
    <col min="2295" max="2296" width="14.4416666666667" style="166" customWidth="1"/>
    <col min="2297" max="2297" width="13.8833333333333" style="166" customWidth="1"/>
    <col min="2298" max="2300" width="9" style="166"/>
    <col min="2301" max="2302" width="10.4416666666667" style="166" customWidth="1"/>
    <col min="2303" max="2549" width="9" style="166"/>
    <col min="2550" max="2550" width="41.6666666666667" style="166" customWidth="1"/>
    <col min="2551" max="2552" width="14.4416666666667" style="166" customWidth="1"/>
    <col min="2553" max="2553" width="13.8833333333333" style="166" customWidth="1"/>
    <col min="2554" max="2556" width="9" style="166"/>
    <col min="2557" max="2558" width="10.4416666666667" style="166" customWidth="1"/>
    <col min="2559" max="2805" width="9" style="166"/>
    <col min="2806" max="2806" width="41.6666666666667" style="166" customWidth="1"/>
    <col min="2807" max="2808" width="14.4416666666667" style="166" customWidth="1"/>
    <col min="2809" max="2809" width="13.8833333333333" style="166" customWidth="1"/>
    <col min="2810" max="2812" width="9" style="166"/>
    <col min="2813" max="2814" width="10.4416666666667" style="166" customWidth="1"/>
    <col min="2815" max="3061" width="9" style="166"/>
    <col min="3062" max="3062" width="41.6666666666667" style="166" customWidth="1"/>
    <col min="3063" max="3064" width="14.4416666666667" style="166" customWidth="1"/>
    <col min="3065" max="3065" width="13.8833333333333" style="166" customWidth="1"/>
    <col min="3066" max="3068" width="9" style="166"/>
    <col min="3069" max="3070" width="10.4416666666667" style="166" customWidth="1"/>
    <col min="3071" max="3317" width="9" style="166"/>
    <col min="3318" max="3318" width="41.6666666666667" style="166" customWidth="1"/>
    <col min="3319" max="3320" width="14.4416666666667" style="166" customWidth="1"/>
    <col min="3321" max="3321" width="13.8833333333333" style="166" customWidth="1"/>
    <col min="3322" max="3324" width="9" style="166"/>
    <col min="3325" max="3326" width="10.4416666666667" style="166" customWidth="1"/>
    <col min="3327" max="3573" width="9" style="166"/>
    <col min="3574" max="3574" width="41.6666666666667" style="166" customWidth="1"/>
    <col min="3575" max="3576" width="14.4416666666667" style="166" customWidth="1"/>
    <col min="3577" max="3577" width="13.8833333333333" style="166" customWidth="1"/>
    <col min="3578" max="3580" width="9" style="166"/>
    <col min="3581" max="3582" width="10.4416666666667" style="166" customWidth="1"/>
    <col min="3583" max="3829" width="9" style="166"/>
    <col min="3830" max="3830" width="41.6666666666667" style="166" customWidth="1"/>
    <col min="3831" max="3832" width="14.4416666666667" style="166" customWidth="1"/>
    <col min="3833" max="3833" width="13.8833333333333" style="166" customWidth="1"/>
    <col min="3834" max="3836" width="9" style="166"/>
    <col min="3837" max="3838" width="10.4416666666667" style="166" customWidth="1"/>
    <col min="3839" max="4085" width="9" style="166"/>
    <col min="4086" max="4086" width="41.6666666666667" style="166" customWidth="1"/>
    <col min="4087" max="4088" width="14.4416666666667" style="166" customWidth="1"/>
    <col min="4089" max="4089" width="13.8833333333333" style="166" customWidth="1"/>
    <col min="4090" max="4092" width="9" style="166"/>
    <col min="4093" max="4094" width="10.4416666666667" style="166" customWidth="1"/>
    <col min="4095" max="4341" width="9" style="166"/>
    <col min="4342" max="4342" width="41.6666666666667" style="166" customWidth="1"/>
    <col min="4343" max="4344" width="14.4416666666667" style="166" customWidth="1"/>
    <col min="4345" max="4345" width="13.8833333333333" style="166" customWidth="1"/>
    <col min="4346" max="4348" width="9" style="166"/>
    <col min="4349" max="4350" width="10.4416666666667" style="166" customWidth="1"/>
    <col min="4351" max="4597" width="9" style="166"/>
    <col min="4598" max="4598" width="41.6666666666667" style="166" customWidth="1"/>
    <col min="4599" max="4600" width="14.4416666666667" style="166" customWidth="1"/>
    <col min="4601" max="4601" width="13.8833333333333" style="166" customWidth="1"/>
    <col min="4602" max="4604" width="9" style="166"/>
    <col min="4605" max="4606" width="10.4416666666667" style="166" customWidth="1"/>
    <col min="4607" max="4853" width="9" style="166"/>
    <col min="4854" max="4854" width="41.6666666666667" style="166" customWidth="1"/>
    <col min="4855" max="4856" width="14.4416666666667" style="166" customWidth="1"/>
    <col min="4857" max="4857" width="13.8833333333333" style="166" customWidth="1"/>
    <col min="4858" max="4860" width="9" style="166"/>
    <col min="4861" max="4862" width="10.4416666666667" style="166" customWidth="1"/>
    <col min="4863" max="5109" width="9" style="166"/>
    <col min="5110" max="5110" width="41.6666666666667" style="166" customWidth="1"/>
    <col min="5111" max="5112" width="14.4416666666667" style="166" customWidth="1"/>
    <col min="5113" max="5113" width="13.8833333333333" style="166" customWidth="1"/>
    <col min="5114" max="5116" width="9" style="166"/>
    <col min="5117" max="5118" width="10.4416666666667" style="166" customWidth="1"/>
    <col min="5119" max="5365" width="9" style="166"/>
    <col min="5366" max="5366" width="41.6666666666667" style="166" customWidth="1"/>
    <col min="5367" max="5368" width="14.4416666666667" style="166" customWidth="1"/>
    <col min="5369" max="5369" width="13.8833333333333" style="166" customWidth="1"/>
    <col min="5370" max="5372" width="9" style="166"/>
    <col min="5373" max="5374" width="10.4416666666667" style="166" customWidth="1"/>
    <col min="5375" max="5621" width="9" style="166"/>
    <col min="5622" max="5622" width="41.6666666666667" style="166" customWidth="1"/>
    <col min="5623" max="5624" width="14.4416666666667" style="166" customWidth="1"/>
    <col min="5625" max="5625" width="13.8833333333333" style="166" customWidth="1"/>
    <col min="5626" max="5628" width="9" style="166"/>
    <col min="5629" max="5630" width="10.4416666666667" style="166" customWidth="1"/>
    <col min="5631" max="5877" width="9" style="166"/>
    <col min="5878" max="5878" width="41.6666666666667" style="166" customWidth="1"/>
    <col min="5879" max="5880" width="14.4416666666667" style="166" customWidth="1"/>
    <col min="5881" max="5881" width="13.8833333333333" style="166" customWidth="1"/>
    <col min="5882" max="5884" width="9" style="166"/>
    <col min="5885" max="5886" width="10.4416666666667" style="166" customWidth="1"/>
    <col min="5887" max="6133" width="9" style="166"/>
    <col min="6134" max="6134" width="41.6666666666667" style="166" customWidth="1"/>
    <col min="6135" max="6136" width="14.4416666666667" style="166" customWidth="1"/>
    <col min="6137" max="6137" width="13.8833333333333" style="166" customWidth="1"/>
    <col min="6138" max="6140" width="9" style="166"/>
    <col min="6141" max="6142" width="10.4416666666667" style="166" customWidth="1"/>
    <col min="6143" max="6389" width="9" style="166"/>
    <col min="6390" max="6390" width="41.6666666666667" style="166" customWidth="1"/>
    <col min="6391" max="6392" width="14.4416666666667" style="166" customWidth="1"/>
    <col min="6393" max="6393" width="13.8833333333333" style="166" customWidth="1"/>
    <col min="6394" max="6396" width="9" style="166"/>
    <col min="6397" max="6398" width="10.4416666666667" style="166" customWidth="1"/>
    <col min="6399" max="6645" width="9" style="166"/>
    <col min="6646" max="6646" width="41.6666666666667" style="166" customWidth="1"/>
    <col min="6647" max="6648" width="14.4416666666667" style="166" customWidth="1"/>
    <col min="6649" max="6649" width="13.8833333333333" style="166" customWidth="1"/>
    <col min="6650" max="6652" width="9" style="166"/>
    <col min="6653" max="6654" width="10.4416666666667" style="166" customWidth="1"/>
    <col min="6655" max="6901" width="9" style="166"/>
    <col min="6902" max="6902" width="41.6666666666667" style="166" customWidth="1"/>
    <col min="6903" max="6904" width="14.4416666666667" style="166" customWidth="1"/>
    <col min="6905" max="6905" width="13.8833333333333" style="166" customWidth="1"/>
    <col min="6906" max="6908" width="9" style="166"/>
    <col min="6909" max="6910" width="10.4416666666667" style="166" customWidth="1"/>
    <col min="6911" max="7157" width="9" style="166"/>
    <col min="7158" max="7158" width="41.6666666666667" style="166" customWidth="1"/>
    <col min="7159" max="7160" width="14.4416666666667" style="166" customWidth="1"/>
    <col min="7161" max="7161" width="13.8833333333333" style="166" customWidth="1"/>
    <col min="7162" max="7164" width="9" style="166"/>
    <col min="7165" max="7166" width="10.4416666666667" style="166" customWidth="1"/>
    <col min="7167" max="7413" width="9" style="166"/>
    <col min="7414" max="7414" width="41.6666666666667" style="166" customWidth="1"/>
    <col min="7415" max="7416" width="14.4416666666667" style="166" customWidth="1"/>
    <col min="7417" max="7417" width="13.8833333333333" style="166" customWidth="1"/>
    <col min="7418" max="7420" width="9" style="166"/>
    <col min="7421" max="7422" width="10.4416666666667" style="166" customWidth="1"/>
    <col min="7423" max="7669" width="9" style="166"/>
    <col min="7670" max="7670" width="41.6666666666667" style="166" customWidth="1"/>
    <col min="7671" max="7672" width="14.4416666666667" style="166" customWidth="1"/>
    <col min="7673" max="7673" width="13.8833333333333" style="166" customWidth="1"/>
    <col min="7674" max="7676" width="9" style="166"/>
    <col min="7677" max="7678" width="10.4416666666667" style="166" customWidth="1"/>
    <col min="7679" max="7925" width="9" style="166"/>
    <col min="7926" max="7926" width="41.6666666666667" style="166" customWidth="1"/>
    <col min="7927" max="7928" width="14.4416666666667" style="166" customWidth="1"/>
    <col min="7929" max="7929" width="13.8833333333333" style="166" customWidth="1"/>
    <col min="7930" max="7932" width="9" style="166"/>
    <col min="7933" max="7934" width="10.4416666666667" style="166" customWidth="1"/>
    <col min="7935" max="8181" width="9" style="166"/>
    <col min="8182" max="8182" width="41.6666666666667" style="166" customWidth="1"/>
    <col min="8183" max="8184" width="14.4416666666667" style="166" customWidth="1"/>
    <col min="8185" max="8185" width="13.8833333333333" style="166" customWidth="1"/>
    <col min="8186" max="8188" width="9" style="166"/>
    <col min="8189" max="8190" width="10.4416666666667" style="166" customWidth="1"/>
    <col min="8191" max="8437" width="9" style="166"/>
    <col min="8438" max="8438" width="41.6666666666667" style="166" customWidth="1"/>
    <col min="8439" max="8440" width="14.4416666666667" style="166" customWidth="1"/>
    <col min="8441" max="8441" width="13.8833333333333" style="166" customWidth="1"/>
    <col min="8442" max="8444" width="9" style="166"/>
    <col min="8445" max="8446" width="10.4416666666667" style="166" customWidth="1"/>
    <col min="8447" max="8693" width="9" style="166"/>
    <col min="8694" max="8694" width="41.6666666666667" style="166" customWidth="1"/>
    <col min="8695" max="8696" width="14.4416666666667" style="166" customWidth="1"/>
    <col min="8697" max="8697" width="13.8833333333333" style="166" customWidth="1"/>
    <col min="8698" max="8700" width="9" style="166"/>
    <col min="8701" max="8702" width="10.4416666666667" style="166" customWidth="1"/>
    <col min="8703" max="8949" width="9" style="166"/>
    <col min="8950" max="8950" width="41.6666666666667" style="166" customWidth="1"/>
    <col min="8951" max="8952" width="14.4416666666667" style="166" customWidth="1"/>
    <col min="8953" max="8953" width="13.8833333333333" style="166" customWidth="1"/>
    <col min="8954" max="8956" width="9" style="166"/>
    <col min="8957" max="8958" width="10.4416666666667" style="166" customWidth="1"/>
    <col min="8959" max="9205" width="9" style="166"/>
    <col min="9206" max="9206" width="41.6666666666667" style="166" customWidth="1"/>
    <col min="9207" max="9208" width="14.4416666666667" style="166" customWidth="1"/>
    <col min="9209" max="9209" width="13.8833333333333" style="166" customWidth="1"/>
    <col min="9210" max="9212" width="9" style="166"/>
    <col min="9213" max="9214" width="10.4416666666667" style="166" customWidth="1"/>
    <col min="9215" max="9461" width="9" style="166"/>
    <col min="9462" max="9462" width="41.6666666666667" style="166" customWidth="1"/>
    <col min="9463" max="9464" width="14.4416666666667" style="166" customWidth="1"/>
    <col min="9465" max="9465" width="13.8833333333333" style="166" customWidth="1"/>
    <col min="9466" max="9468" width="9" style="166"/>
    <col min="9469" max="9470" width="10.4416666666667" style="166" customWidth="1"/>
    <col min="9471" max="9717" width="9" style="166"/>
    <col min="9718" max="9718" width="41.6666666666667" style="166" customWidth="1"/>
    <col min="9719" max="9720" width="14.4416666666667" style="166" customWidth="1"/>
    <col min="9721" max="9721" width="13.8833333333333" style="166" customWidth="1"/>
    <col min="9722" max="9724" width="9" style="166"/>
    <col min="9725" max="9726" width="10.4416666666667" style="166" customWidth="1"/>
    <col min="9727" max="9973" width="9" style="166"/>
    <col min="9974" max="9974" width="41.6666666666667" style="166" customWidth="1"/>
    <col min="9975" max="9976" width="14.4416666666667" style="166" customWidth="1"/>
    <col min="9977" max="9977" width="13.8833333333333" style="166" customWidth="1"/>
    <col min="9978" max="9980" width="9" style="166"/>
    <col min="9981" max="9982" width="10.4416666666667" style="166" customWidth="1"/>
    <col min="9983" max="10229" width="9" style="166"/>
    <col min="10230" max="10230" width="41.6666666666667" style="166" customWidth="1"/>
    <col min="10231" max="10232" width="14.4416666666667" style="166" customWidth="1"/>
    <col min="10233" max="10233" width="13.8833333333333" style="166" customWidth="1"/>
    <col min="10234" max="10236" width="9" style="166"/>
    <col min="10237" max="10238" width="10.4416666666667" style="166" customWidth="1"/>
    <col min="10239" max="10485" width="9" style="166"/>
    <col min="10486" max="10486" width="41.6666666666667" style="166" customWidth="1"/>
    <col min="10487" max="10488" width="14.4416666666667" style="166" customWidth="1"/>
    <col min="10489" max="10489" width="13.8833333333333" style="166" customWidth="1"/>
    <col min="10490" max="10492" width="9" style="166"/>
    <col min="10493" max="10494" width="10.4416666666667" style="166" customWidth="1"/>
    <col min="10495" max="10741" width="9" style="166"/>
    <col min="10742" max="10742" width="41.6666666666667" style="166" customWidth="1"/>
    <col min="10743" max="10744" width="14.4416666666667" style="166" customWidth="1"/>
    <col min="10745" max="10745" width="13.8833333333333" style="166" customWidth="1"/>
    <col min="10746" max="10748" width="9" style="166"/>
    <col min="10749" max="10750" width="10.4416666666667" style="166" customWidth="1"/>
    <col min="10751" max="10997" width="9" style="166"/>
    <col min="10998" max="10998" width="41.6666666666667" style="166" customWidth="1"/>
    <col min="10999" max="11000" width="14.4416666666667" style="166" customWidth="1"/>
    <col min="11001" max="11001" width="13.8833333333333" style="166" customWidth="1"/>
    <col min="11002" max="11004" width="9" style="166"/>
    <col min="11005" max="11006" width="10.4416666666667" style="166" customWidth="1"/>
    <col min="11007" max="11253" width="9" style="166"/>
    <col min="11254" max="11254" width="41.6666666666667" style="166" customWidth="1"/>
    <col min="11255" max="11256" width="14.4416666666667" style="166" customWidth="1"/>
    <col min="11257" max="11257" width="13.8833333333333" style="166" customWidth="1"/>
    <col min="11258" max="11260" width="9" style="166"/>
    <col min="11261" max="11262" width="10.4416666666667" style="166" customWidth="1"/>
    <col min="11263" max="11509" width="9" style="166"/>
    <col min="11510" max="11510" width="41.6666666666667" style="166" customWidth="1"/>
    <col min="11511" max="11512" width="14.4416666666667" style="166" customWidth="1"/>
    <col min="11513" max="11513" width="13.8833333333333" style="166" customWidth="1"/>
    <col min="11514" max="11516" width="9" style="166"/>
    <col min="11517" max="11518" width="10.4416666666667" style="166" customWidth="1"/>
    <col min="11519" max="11765" width="9" style="166"/>
    <col min="11766" max="11766" width="41.6666666666667" style="166" customWidth="1"/>
    <col min="11767" max="11768" width="14.4416666666667" style="166" customWidth="1"/>
    <col min="11769" max="11769" width="13.8833333333333" style="166" customWidth="1"/>
    <col min="11770" max="11772" width="9" style="166"/>
    <col min="11773" max="11774" width="10.4416666666667" style="166" customWidth="1"/>
    <col min="11775" max="12021" width="9" style="166"/>
    <col min="12022" max="12022" width="41.6666666666667" style="166" customWidth="1"/>
    <col min="12023" max="12024" width="14.4416666666667" style="166" customWidth="1"/>
    <col min="12025" max="12025" width="13.8833333333333" style="166" customWidth="1"/>
    <col min="12026" max="12028" width="9" style="166"/>
    <col min="12029" max="12030" width="10.4416666666667" style="166" customWidth="1"/>
    <col min="12031" max="12277" width="9" style="166"/>
    <col min="12278" max="12278" width="41.6666666666667" style="166" customWidth="1"/>
    <col min="12279" max="12280" width="14.4416666666667" style="166" customWidth="1"/>
    <col min="12281" max="12281" width="13.8833333333333" style="166" customWidth="1"/>
    <col min="12282" max="12284" width="9" style="166"/>
    <col min="12285" max="12286" width="10.4416666666667" style="166" customWidth="1"/>
    <col min="12287" max="12533" width="9" style="166"/>
    <col min="12534" max="12534" width="41.6666666666667" style="166" customWidth="1"/>
    <col min="12535" max="12536" width="14.4416666666667" style="166" customWidth="1"/>
    <col min="12537" max="12537" width="13.8833333333333" style="166" customWidth="1"/>
    <col min="12538" max="12540" width="9" style="166"/>
    <col min="12541" max="12542" width="10.4416666666667" style="166" customWidth="1"/>
    <col min="12543" max="12789" width="9" style="166"/>
    <col min="12790" max="12790" width="41.6666666666667" style="166" customWidth="1"/>
    <col min="12791" max="12792" width="14.4416666666667" style="166" customWidth="1"/>
    <col min="12793" max="12793" width="13.8833333333333" style="166" customWidth="1"/>
    <col min="12794" max="12796" width="9" style="166"/>
    <col min="12797" max="12798" width="10.4416666666667" style="166" customWidth="1"/>
    <col min="12799" max="13045" width="9" style="166"/>
    <col min="13046" max="13046" width="41.6666666666667" style="166" customWidth="1"/>
    <col min="13047" max="13048" width="14.4416666666667" style="166" customWidth="1"/>
    <col min="13049" max="13049" width="13.8833333333333" style="166" customWidth="1"/>
    <col min="13050" max="13052" width="9" style="166"/>
    <col min="13053" max="13054" width="10.4416666666667" style="166" customWidth="1"/>
    <col min="13055" max="13301" width="9" style="166"/>
    <col min="13302" max="13302" width="41.6666666666667" style="166" customWidth="1"/>
    <col min="13303" max="13304" width="14.4416666666667" style="166" customWidth="1"/>
    <col min="13305" max="13305" width="13.8833333333333" style="166" customWidth="1"/>
    <col min="13306" max="13308" width="9" style="166"/>
    <col min="13309" max="13310" width="10.4416666666667" style="166" customWidth="1"/>
    <col min="13311" max="13557" width="9" style="166"/>
    <col min="13558" max="13558" width="41.6666666666667" style="166" customWidth="1"/>
    <col min="13559" max="13560" width="14.4416666666667" style="166" customWidth="1"/>
    <col min="13561" max="13561" width="13.8833333333333" style="166" customWidth="1"/>
    <col min="13562" max="13564" width="9" style="166"/>
    <col min="13565" max="13566" width="10.4416666666667" style="166" customWidth="1"/>
    <col min="13567" max="13813" width="9" style="166"/>
    <col min="13814" max="13814" width="41.6666666666667" style="166" customWidth="1"/>
    <col min="13815" max="13816" width="14.4416666666667" style="166" customWidth="1"/>
    <col min="13817" max="13817" width="13.8833333333333" style="166" customWidth="1"/>
    <col min="13818" max="13820" width="9" style="166"/>
    <col min="13821" max="13822" width="10.4416666666667" style="166" customWidth="1"/>
    <col min="13823" max="14069" width="9" style="166"/>
    <col min="14070" max="14070" width="41.6666666666667" style="166" customWidth="1"/>
    <col min="14071" max="14072" width="14.4416666666667" style="166" customWidth="1"/>
    <col min="14073" max="14073" width="13.8833333333333" style="166" customWidth="1"/>
    <col min="14074" max="14076" width="9" style="166"/>
    <col min="14077" max="14078" width="10.4416666666667" style="166" customWidth="1"/>
    <col min="14079" max="14325" width="9" style="166"/>
    <col min="14326" max="14326" width="41.6666666666667" style="166" customWidth="1"/>
    <col min="14327" max="14328" width="14.4416666666667" style="166" customWidth="1"/>
    <col min="14329" max="14329" width="13.8833333333333" style="166" customWidth="1"/>
    <col min="14330" max="14332" width="9" style="166"/>
    <col min="14333" max="14334" width="10.4416666666667" style="166" customWidth="1"/>
    <col min="14335" max="14581" width="9" style="166"/>
    <col min="14582" max="14582" width="41.6666666666667" style="166" customWidth="1"/>
    <col min="14583" max="14584" width="14.4416666666667" style="166" customWidth="1"/>
    <col min="14585" max="14585" width="13.8833333333333" style="166" customWidth="1"/>
    <col min="14586" max="14588" width="9" style="166"/>
    <col min="14589" max="14590" width="10.4416666666667" style="166" customWidth="1"/>
    <col min="14591" max="14837" width="9" style="166"/>
    <col min="14838" max="14838" width="41.6666666666667" style="166" customWidth="1"/>
    <col min="14839" max="14840" width="14.4416666666667" style="166" customWidth="1"/>
    <col min="14841" max="14841" width="13.8833333333333" style="166" customWidth="1"/>
    <col min="14842" max="14844" width="9" style="166"/>
    <col min="14845" max="14846" width="10.4416666666667" style="166" customWidth="1"/>
    <col min="14847" max="15093" width="9" style="166"/>
    <col min="15094" max="15094" width="41.6666666666667" style="166" customWidth="1"/>
    <col min="15095" max="15096" width="14.4416666666667" style="166" customWidth="1"/>
    <col min="15097" max="15097" width="13.8833333333333" style="166" customWidth="1"/>
    <col min="15098" max="15100" width="9" style="166"/>
    <col min="15101" max="15102" width="10.4416666666667" style="166" customWidth="1"/>
    <col min="15103" max="15349" width="9" style="166"/>
    <col min="15350" max="15350" width="41.6666666666667" style="166" customWidth="1"/>
    <col min="15351" max="15352" width="14.4416666666667" style="166" customWidth="1"/>
    <col min="15353" max="15353" width="13.8833333333333" style="166" customWidth="1"/>
    <col min="15354" max="15356" width="9" style="166"/>
    <col min="15357" max="15358" width="10.4416666666667" style="166" customWidth="1"/>
    <col min="15359" max="15605" width="9" style="166"/>
    <col min="15606" max="15606" width="41.6666666666667" style="166" customWidth="1"/>
    <col min="15607" max="15608" width="14.4416666666667" style="166" customWidth="1"/>
    <col min="15609" max="15609" width="13.8833333333333" style="166" customWidth="1"/>
    <col min="15610" max="15612" width="9" style="166"/>
    <col min="15613" max="15614" width="10.4416666666667" style="166" customWidth="1"/>
    <col min="15615" max="15861" width="9" style="166"/>
    <col min="15862" max="15862" width="41.6666666666667" style="166" customWidth="1"/>
    <col min="15863" max="15864" width="14.4416666666667" style="166" customWidth="1"/>
    <col min="15865" max="15865" width="13.8833333333333" style="166" customWidth="1"/>
    <col min="15866" max="15868" width="9" style="166"/>
    <col min="15869" max="15870" width="10.4416666666667" style="166" customWidth="1"/>
    <col min="15871" max="16117" width="9" style="166"/>
    <col min="16118" max="16118" width="41.6666666666667" style="166" customWidth="1"/>
    <col min="16119" max="16120" width="14.4416666666667" style="166" customWidth="1"/>
    <col min="16121" max="16121" width="13.8833333333333" style="166" customWidth="1"/>
    <col min="16122" max="16124" width="9" style="166"/>
    <col min="16125" max="16126" width="10.4416666666667" style="166" customWidth="1"/>
    <col min="16127" max="16384" width="9" style="166"/>
  </cols>
  <sheetData>
    <row r="1" ht="45.25" customHeight="1" spans="1:4">
      <c r="A1" s="162" t="s">
        <v>1610</v>
      </c>
      <c r="B1" s="168"/>
      <c r="C1" s="168"/>
      <c r="D1" s="162"/>
    </row>
    <row r="2" ht="20.05" customHeight="1" spans="1:4">
      <c r="A2" s="169"/>
      <c r="B2" s="170"/>
      <c r="C2" s="171"/>
      <c r="D2" s="172" t="s">
        <v>1463</v>
      </c>
    </row>
    <row r="3" ht="45.25" customHeight="1" spans="1:4">
      <c r="A3" s="173" t="s">
        <v>1102</v>
      </c>
      <c r="B3" s="174" t="s">
        <v>1567</v>
      </c>
      <c r="C3" s="175" t="s">
        <v>5</v>
      </c>
      <c r="D3" s="175" t="s">
        <v>1568</v>
      </c>
    </row>
    <row r="4" ht="36" customHeight="1" spans="1:4">
      <c r="A4" s="176" t="s">
        <v>1592</v>
      </c>
      <c r="B4" s="177">
        <v>146898</v>
      </c>
      <c r="C4" s="177">
        <v>159108</v>
      </c>
      <c r="D4" s="178">
        <f>(C4-B4)/B4</f>
        <v>0.083118898827758</v>
      </c>
    </row>
    <row r="5" ht="36" customHeight="1" spans="1:4">
      <c r="A5" s="179" t="s">
        <v>1593</v>
      </c>
      <c r="B5" s="180">
        <v>142726</v>
      </c>
      <c r="C5" s="180">
        <v>154926</v>
      </c>
      <c r="D5" s="178">
        <f t="shared" ref="D5:D25" si="0">(C5-B5)/B5</f>
        <v>0.0854784692347575</v>
      </c>
    </row>
    <row r="6" ht="36" customHeight="1" spans="1:4">
      <c r="A6" s="176" t="s">
        <v>1594</v>
      </c>
      <c r="B6" s="177">
        <v>31899</v>
      </c>
      <c r="C6" s="177">
        <v>34189</v>
      </c>
      <c r="D6" s="178">
        <f t="shared" si="0"/>
        <v>0.0717890842973134</v>
      </c>
    </row>
    <row r="7" ht="36" customHeight="1" spans="1:4">
      <c r="A7" s="179" t="s">
        <v>1593</v>
      </c>
      <c r="B7" s="181">
        <v>31594</v>
      </c>
      <c r="C7" s="181">
        <v>34085</v>
      </c>
      <c r="D7" s="178">
        <f t="shared" si="0"/>
        <v>0.0788440843198076</v>
      </c>
    </row>
    <row r="8" ht="36" customHeight="1" spans="1:4">
      <c r="A8" s="176" t="s">
        <v>1595</v>
      </c>
      <c r="B8" s="182">
        <v>2948</v>
      </c>
      <c r="C8" s="182">
        <v>3041</v>
      </c>
      <c r="D8" s="178">
        <f t="shared" si="0"/>
        <v>0.0315468113975577</v>
      </c>
    </row>
    <row r="9" ht="36" customHeight="1" spans="1:4">
      <c r="A9" s="179" t="s">
        <v>1593</v>
      </c>
      <c r="B9" s="183">
        <v>1171</v>
      </c>
      <c r="C9" s="183">
        <v>1339</v>
      </c>
      <c r="D9" s="178">
        <f t="shared" si="0"/>
        <v>0.143467122117848</v>
      </c>
    </row>
    <row r="10" ht="36" customHeight="1" spans="1:4">
      <c r="A10" s="176" t="s">
        <v>1596</v>
      </c>
      <c r="B10" s="184">
        <v>67140</v>
      </c>
      <c r="C10" s="184">
        <v>68285</v>
      </c>
      <c r="D10" s="178">
        <f t="shared" si="0"/>
        <v>0.0170539171879654</v>
      </c>
    </row>
    <row r="11" ht="36" customHeight="1" spans="1:4">
      <c r="A11" s="179" t="s">
        <v>1593</v>
      </c>
      <c r="B11" s="181">
        <v>66823</v>
      </c>
      <c r="C11" s="185">
        <v>67940</v>
      </c>
      <c r="D11" s="178">
        <f t="shared" si="0"/>
        <v>0.01671580144561</v>
      </c>
    </row>
    <row r="12" ht="36" customHeight="1" spans="1:4">
      <c r="A12" s="176" t="s">
        <v>1597</v>
      </c>
      <c r="B12" s="184">
        <v>5136</v>
      </c>
      <c r="C12" s="184">
        <v>3410</v>
      </c>
      <c r="D12" s="178">
        <f t="shared" si="0"/>
        <v>-0.336059190031153</v>
      </c>
    </row>
    <row r="13" ht="36" customHeight="1" spans="1:4">
      <c r="A13" s="179" t="s">
        <v>1593</v>
      </c>
      <c r="B13" s="185">
        <v>3964</v>
      </c>
      <c r="C13" s="185">
        <v>3293</v>
      </c>
      <c r="D13" s="178">
        <f t="shared" si="0"/>
        <v>-0.169273461150353</v>
      </c>
    </row>
    <row r="14" ht="36" customHeight="1" spans="1:4">
      <c r="A14" s="176" t="s">
        <v>1598</v>
      </c>
      <c r="B14" s="186"/>
      <c r="C14" s="186"/>
      <c r="D14" s="178"/>
    </row>
    <row r="15" ht="36" customHeight="1" spans="1:4">
      <c r="A15" s="179" t="s">
        <v>1593</v>
      </c>
      <c r="B15" s="187"/>
      <c r="C15" s="187"/>
      <c r="D15" s="178"/>
    </row>
    <row r="16" ht="36" customHeight="1" spans="1:4">
      <c r="A16" s="176" t="s">
        <v>1599</v>
      </c>
      <c r="B16" s="184">
        <v>152585</v>
      </c>
      <c r="C16" s="184">
        <v>103551</v>
      </c>
      <c r="D16" s="178">
        <f t="shared" si="0"/>
        <v>-0.321355310154996</v>
      </c>
    </row>
    <row r="17" ht="36" customHeight="1" spans="1:4">
      <c r="A17" s="179" t="s">
        <v>1593</v>
      </c>
      <c r="B17" s="181">
        <v>117452</v>
      </c>
      <c r="C17" s="185">
        <v>103551</v>
      </c>
      <c r="D17" s="178">
        <f t="shared" si="0"/>
        <v>-0.118354732145898</v>
      </c>
    </row>
    <row r="18" ht="36" customHeight="1" spans="1:4">
      <c r="A18" s="176" t="s">
        <v>1600</v>
      </c>
      <c r="B18" s="185">
        <v>9198</v>
      </c>
      <c r="C18" s="184"/>
      <c r="D18" s="178">
        <f t="shared" si="0"/>
        <v>-1</v>
      </c>
    </row>
    <row r="19" ht="36" customHeight="1" spans="1:4">
      <c r="A19" s="179" t="s">
        <v>1593</v>
      </c>
      <c r="B19" s="185">
        <v>950</v>
      </c>
      <c r="C19" s="185"/>
      <c r="D19" s="178">
        <f t="shared" si="0"/>
        <v>-1</v>
      </c>
    </row>
    <row r="20" ht="36" customHeight="1" spans="1:4">
      <c r="A20" s="188" t="s">
        <v>1602</v>
      </c>
      <c r="B20" s="189">
        <f>B4+B6+B8+B10+B12+B14+B16+B18</f>
        <v>415804</v>
      </c>
      <c r="C20" s="189">
        <f>C4+C6+C8+C10+C12+C14+C16+C18</f>
        <v>371584</v>
      </c>
      <c r="D20" s="178">
        <f t="shared" si="0"/>
        <v>-0.10634818327866</v>
      </c>
    </row>
    <row r="21" ht="36" customHeight="1" spans="1:4">
      <c r="A21" s="179" t="s">
        <v>1603</v>
      </c>
      <c r="B21" s="189">
        <f>B5+B7+B9+B11+B13+B15+B17+B19</f>
        <v>364680</v>
      </c>
      <c r="C21" s="189">
        <f>C5+C7+C9+C11+C13+C15+C17+C19</f>
        <v>365134</v>
      </c>
      <c r="D21" s="178">
        <f t="shared" si="0"/>
        <v>0.0012449270593397</v>
      </c>
    </row>
    <row r="22" ht="36" customHeight="1" spans="1:4">
      <c r="A22" s="190" t="s">
        <v>1611</v>
      </c>
      <c r="B22" s="186">
        <v>262146</v>
      </c>
      <c r="C22" s="189">
        <v>353003</v>
      </c>
      <c r="D22" s="178">
        <f t="shared" si="0"/>
        <v>0.346589305196341</v>
      </c>
    </row>
    <row r="23" ht="36" customHeight="1" spans="1:4">
      <c r="A23" s="190" t="s">
        <v>1605</v>
      </c>
      <c r="B23" s="189"/>
      <c r="C23" s="189"/>
      <c r="D23" s="178"/>
    </row>
    <row r="24" ht="36" customHeight="1" spans="1:4">
      <c r="A24" s="190" t="s">
        <v>1606</v>
      </c>
      <c r="B24" s="191">
        <v>759451</v>
      </c>
      <c r="C24" s="191">
        <v>709728</v>
      </c>
      <c r="D24" s="178">
        <f t="shared" si="0"/>
        <v>-0.0654722951184474</v>
      </c>
    </row>
    <row r="25" ht="36" customHeight="1" spans="1:4">
      <c r="A25" s="192" t="s">
        <v>1607</v>
      </c>
      <c r="B25" s="193">
        <f>B20+B22+B23+B24</f>
        <v>1437401</v>
      </c>
      <c r="C25" s="193">
        <f>C20+C22+C23+C24</f>
        <v>1434315</v>
      </c>
      <c r="D25" s="178">
        <f t="shared" si="0"/>
        <v>-0.00214693046686346</v>
      </c>
    </row>
    <row r="26" ht="36" customHeight="1" spans="1:4">
      <c r="A26" s="194" t="s">
        <v>1608</v>
      </c>
      <c r="B26" s="194"/>
      <c r="C26" s="194"/>
      <c r="D26" s="194"/>
    </row>
  </sheetData>
  <mergeCells count="2">
    <mergeCell ref="A1:D1"/>
    <mergeCell ref="A26:D26"/>
  </mergeCells>
  <conditionalFormatting sqref="D4:D25">
    <cfRule type="cellIs" dxfId="3" priority="1" stopIfTrue="1" operator="lessThanOrEqual">
      <formula>-1</formula>
    </cfRule>
  </conditionalFormatting>
  <conditionalFormatting sqref="E16:E17">
    <cfRule type="cellIs" dxfId="5" priority="2"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pageSetUpPr fitToPage="1"/>
  </sheetPr>
  <dimension ref="A1:G20"/>
  <sheetViews>
    <sheetView workbookViewId="0">
      <selection activeCell="A1" sqref="$A1:$XFD1048576"/>
    </sheetView>
  </sheetViews>
  <sheetFormatPr defaultColWidth="10" defaultRowHeight="13.5" outlineLevelCol="6"/>
  <cols>
    <col min="1" max="1" width="24.6666666666667" style="131" customWidth="1"/>
    <col min="2" max="7" width="15.6666666666667" style="131" customWidth="1"/>
    <col min="8" max="8" width="9.775" style="131" customWidth="1"/>
    <col min="9" max="16384" width="10" style="131"/>
  </cols>
  <sheetData>
    <row r="1" ht="30.05" customHeight="1" spans="1:1">
      <c r="A1" s="152"/>
    </row>
    <row r="2" ht="28.65" customHeight="1" spans="1:7">
      <c r="A2" s="162" t="s">
        <v>1612</v>
      </c>
      <c r="B2" s="162"/>
      <c r="C2" s="162"/>
      <c r="D2" s="162"/>
      <c r="E2" s="162"/>
      <c r="F2" s="162"/>
      <c r="G2" s="162"/>
    </row>
    <row r="3" ht="23.2" customHeight="1" spans="1:7">
      <c r="A3" s="157"/>
      <c r="B3" s="157"/>
      <c r="F3" s="158" t="s">
        <v>1613</v>
      </c>
      <c r="G3" s="158"/>
    </row>
    <row r="4" ht="30.05" customHeight="1" spans="1:7">
      <c r="A4" s="161" t="s">
        <v>1614</v>
      </c>
      <c r="B4" s="161" t="s">
        <v>1615</v>
      </c>
      <c r="C4" s="161"/>
      <c r="D4" s="161"/>
      <c r="E4" s="161" t="s">
        <v>1616</v>
      </c>
      <c r="F4" s="161"/>
      <c r="G4" s="161"/>
    </row>
    <row r="5" ht="30.05" customHeight="1" spans="1:7">
      <c r="A5" s="161"/>
      <c r="B5" s="163"/>
      <c r="C5" s="161" t="s">
        <v>1617</v>
      </c>
      <c r="D5" s="161" t="s">
        <v>1618</v>
      </c>
      <c r="E5" s="163"/>
      <c r="F5" s="161" t="s">
        <v>1617</v>
      </c>
      <c r="G5" s="161" t="s">
        <v>1618</v>
      </c>
    </row>
    <row r="6" ht="30.05" customHeight="1" spans="1:7">
      <c r="A6" s="161" t="s">
        <v>1619</v>
      </c>
      <c r="B6" s="161" t="s">
        <v>1620</v>
      </c>
      <c r="C6" s="161" t="s">
        <v>1621</v>
      </c>
      <c r="D6" s="161" t="s">
        <v>1622</v>
      </c>
      <c r="E6" s="161" t="s">
        <v>1623</v>
      </c>
      <c r="F6" s="161" t="s">
        <v>1624</v>
      </c>
      <c r="G6" s="161" t="s">
        <v>1625</v>
      </c>
    </row>
    <row r="7" s="131" customFormat="1" ht="36" customHeight="1" spans="1:7">
      <c r="A7" s="164" t="s">
        <v>1626</v>
      </c>
      <c r="B7" s="164">
        <v>424.24</v>
      </c>
      <c r="C7" s="164">
        <v>326.64</v>
      </c>
      <c r="D7" s="164">
        <v>97.6</v>
      </c>
      <c r="E7" s="165">
        <v>362.0368982162</v>
      </c>
      <c r="F7" s="165">
        <v>275.5468982162</v>
      </c>
      <c r="G7" s="165">
        <v>86.49</v>
      </c>
    </row>
    <row r="8" s="131" customFormat="1" ht="36" customHeight="1" spans="1:7">
      <c r="A8" s="164" t="s">
        <v>1627</v>
      </c>
      <c r="B8" s="164">
        <v>94.8</v>
      </c>
      <c r="C8" s="164">
        <v>70.4</v>
      </c>
      <c r="D8" s="164">
        <v>24.4</v>
      </c>
      <c r="E8" s="165">
        <v>90.3953827372</v>
      </c>
      <c r="F8" s="165">
        <v>68.7343827372</v>
      </c>
      <c r="G8" s="165">
        <v>21.661</v>
      </c>
    </row>
    <row r="9" s="131" customFormat="1" ht="36" customHeight="1" spans="1:7">
      <c r="A9" s="164" t="s">
        <v>1628</v>
      </c>
      <c r="B9" s="164">
        <v>31.16</v>
      </c>
      <c r="C9" s="164">
        <v>13.86</v>
      </c>
      <c r="D9" s="164">
        <v>17.3</v>
      </c>
      <c r="E9" s="165">
        <v>27.180162868</v>
      </c>
      <c r="F9" s="165">
        <v>13.460162868</v>
      </c>
      <c r="G9" s="165">
        <v>13.72</v>
      </c>
    </row>
    <row r="10" s="131" customFormat="1" ht="36" customHeight="1" spans="1:7">
      <c r="A10" s="164" t="s">
        <v>1629</v>
      </c>
      <c r="B10" s="164">
        <v>14.31</v>
      </c>
      <c r="C10" s="164">
        <v>9.01</v>
      </c>
      <c r="D10" s="164">
        <v>5.3</v>
      </c>
      <c r="E10" s="165">
        <v>10.3868272137</v>
      </c>
      <c r="F10" s="165">
        <v>6.1868272137</v>
      </c>
      <c r="G10" s="165">
        <v>4.2</v>
      </c>
    </row>
    <row r="11" s="131" customFormat="1" ht="36" customHeight="1" spans="1:7">
      <c r="A11" s="164" t="s">
        <v>1630</v>
      </c>
      <c r="B11" s="164">
        <v>14.78</v>
      </c>
      <c r="C11" s="164">
        <v>10.88</v>
      </c>
      <c r="D11" s="164">
        <v>3.9</v>
      </c>
      <c r="E11" s="165">
        <v>7.9833718212</v>
      </c>
      <c r="F11" s="165">
        <v>5.5733718212</v>
      </c>
      <c r="G11" s="165">
        <v>2.41</v>
      </c>
    </row>
    <row r="12" s="131" customFormat="1" ht="36" customHeight="1" spans="1:7">
      <c r="A12" s="164" t="s">
        <v>1631</v>
      </c>
      <c r="B12" s="164">
        <v>18.81</v>
      </c>
      <c r="C12" s="164">
        <v>16.41</v>
      </c>
      <c r="D12" s="164">
        <v>2.4</v>
      </c>
      <c r="E12" s="165">
        <v>12.02317988</v>
      </c>
      <c r="F12" s="165">
        <v>9.78317988</v>
      </c>
      <c r="G12" s="165">
        <v>2.24</v>
      </c>
    </row>
    <row r="13" s="131" customFormat="1" ht="36" customHeight="1" spans="1:7">
      <c r="A13" s="164" t="s">
        <v>1632</v>
      </c>
      <c r="B13" s="164">
        <v>16.54</v>
      </c>
      <c r="C13" s="164">
        <v>14.94</v>
      </c>
      <c r="D13" s="164">
        <v>1.6</v>
      </c>
      <c r="E13" s="165">
        <v>14.8209136545</v>
      </c>
      <c r="F13" s="165">
        <v>13.3429136545</v>
      </c>
      <c r="G13" s="165">
        <v>1.478</v>
      </c>
    </row>
    <row r="14" s="131" customFormat="1" ht="36" customHeight="1" spans="1:7">
      <c r="A14" s="164" t="s">
        <v>1633</v>
      </c>
      <c r="B14" s="164">
        <v>52.1</v>
      </c>
      <c r="C14" s="164">
        <v>41.7</v>
      </c>
      <c r="D14" s="164">
        <v>10.4</v>
      </c>
      <c r="E14" s="165">
        <v>45.5310758728</v>
      </c>
      <c r="F14" s="165">
        <v>35.2290758728</v>
      </c>
      <c r="G14" s="165">
        <v>10.302</v>
      </c>
    </row>
    <row r="15" s="131" customFormat="1" ht="36" customHeight="1" spans="1:7">
      <c r="A15" s="164" t="s">
        <v>1634</v>
      </c>
      <c r="B15" s="164">
        <v>62.85</v>
      </c>
      <c r="C15" s="164">
        <v>55.25</v>
      </c>
      <c r="D15" s="164">
        <v>7.6</v>
      </c>
      <c r="E15" s="165">
        <v>53.8238566098</v>
      </c>
      <c r="F15" s="165">
        <v>46.2238566098</v>
      </c>
      <c r="G15" s="165">
        <v>7.6</v>
      </c>
    </row>
    <row r="16" s="131" customFormat="1" ht="36" customHeight="1" spans="1:7">
      <c r="A16" s="164" t="s">
        <v>1635</v>
      </c>
      <c r="B16" s="164">
        <v>37.32</v>
      </c>
      <c r="C16" s="164">
        <v>33.72</v>
      </c>
      <c r="D16" s="164">
        <v>3.6</v>
      </c>
      <c r="E16" s="165">
        <v>27.9736026113</v>
      </c>
      <c r="F16" s="165">
        <v>24.8436026113</v>
      </c>
      <c r="G16" s="165">
        <v>3.13</v>
      </c>
    </row>
    <row r="17" s="131" customFormat="1" ht="36" customHeight="1" spans="1:7">
      <c r="A17" s="164" t="s">
        <v>1636</v>
      </c>
      <c r="B17" s="164">
        <v>81.57</v>
      </c>
      <c r="C17" s="164">
        <v>60.47</v>
      </c>
      <c r="D17" s="164">
        <v>21.1</v>
      </c>
      <c r="E17" s="165">
        <v>71.9185249477</v>
      </c>
      <c r="F17" s="165">
        <v>52.1695249477</v>
      </c>
      <c r="G17" s="165">
        <v>19.749</v>
      </c>
    </row>
    <row r="18" s="131" customFormat="1" ht="21" customHeight="1" spans="1:7">
      <c r="A18" s="152" t="s">
        <v>1637</v>
      </c>
      <c r="B18" s="152"/>
      <c r="C18" s="152"/>
      <c r="D18" s="152"/>
      <c r="E18" s="152"/>
      <c r="F18" s="152"/>
      <c r="G18" s="152"/>
    </row>
    <row r="19" s="131" customFormat="1" ht="33.05" customHeight="1" spans="1:7">
      <c r="A19" s="152" t="s">
        <v>1638</v>
      </c>
      <c r="B19" s="152"/>
      <c r="C19" s="152"/>
      <c r="D19" s="152"/>
      <c r="E19" s="152"/>
      <c r="F19" s="152"/>
      <c r="G19" s="152"/>
    </row>
    <row r="20" ht="33.05" customHeight="1" spans="1:7">
      <c r="A20" s="157"/>
      <c r="B20" s="157"/>
      <c r="C20" s="157"/>
      <c r="D20" s="157"/>
      <c r="E20" s="157"/>
      <c r="F20" s="157"/>
      <c r="G20" s="157"/>
    </row>
  </sheetData>
  <mergeCells count="7">
    <mergeCell ref="A2:G2"/>
    <mergeCell ref="F3:G3"/>
    <mergeCell ref="B4:D4"/>
    <mergeCell ref="E4:G4"/>
    <mergeCell ref="A18:G18"/>
    <mergeCell ref="A19:G19"/>
    <mergeCell ref="A4:A5"/>
  </mergeCells>
  <printOptions horizontalCentered="1"/>
  <pageMargins left="0.709027777777778" right="0.709027777777778" top="0.629166666666667" bottom="0.75" header="0.309027777777778" footer="0.309027777777778"/>
  <pageSetup paperSize="9" fitToHeight="200"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workbookViewId="0">
      <selection activeCell="A1" sqref="$A1:$XFD1048576"/>
    </sheetView>
  </sheetViews>
  <sheetFormatPr defaultColWidth="10" defaultRowHeight="13.5" outlineLevelCol="6"/>
  <cols>
    <col min="1" max="1" width="62.2166666666667" style="131" customWidth="1"/>
    <col min="2" max="3" width="28.6666666666667" style="131" customWidth="1"/>
    <col min="4" max="4" width="9.775" style="131" customWidth="1"/>
    <col min="5" max="16384" width="10" style="131"/>
  </cols>
  <sheetData>
    <row r="1" ht="23.2" customHeight="1"/>
    <row r="2" ht="14.25" customHeight="1" spans="1:1">
      <c r="A2" s="152"/>
    </row>
    <row r="3" ht="28.65" customHeight="1" spans="1:3">
      <c r="A3" s="149" t="s">
        <v>1639</v>
      </c>
      <c r="B3" s="149"/>
      <c r="C3" s="149"/>
    </row>
    <row r="4" ht="27.25" customHeight="1" spans="1:3">
      <c r="A4" s="157"/>
      <c r="B4" s="157"/>
      <c r="C4" s="158" t="s">
        <v>1613</v>
      </c>
    </row>
    <row r="5" s="160" customFormat="1" ht="23.95" customHeight="1" spans="1:3">
      <c r="A5" s="161" t="s">
        <v>1640</v>
      </c>
      <c r="B5" s="161" t="s">
        <v>1562</v>
      </c>
      <c r="C5" s="161" t="s">
        <v>1641</v>
      </c>
    </row>
    <row r="6" s="131" customFormat="1" ht="36" customHeight="1" spans="1:3">
      <c r="A6" s="154" t="s">
        <v>1642</v>
      </c>
      <c r="B6" s="155" t="s">
        <v>1207</v>
      </c>
      <c r="C6" s="155">
        <v>234.8508268314</v>
      </c>
    </row>
    <row r="7" s="131" customFormat="1" ht="36" customHeight="1" spans="1:3">
      <c r="A7" s="154" t="s">
        <v>1643</v>
      </c>
      <c r="B7" s="155">
        <v>326.64</v>
      </c>
      <c r="C7" s="155">
        <v>326.64</v>
      </c>
    </row>
    <row r="8" s="131" customFormat="1" ht="36" customHeight="1" spans="1:3">
      <c r="A8" s="154" t="s">
        <v>1644</v>
      </c>
      <c r="B8" s="155" t="s">
        <v>1207</v>
      </c>
      <c r="C8" s="155">
        <v>51.31</v>
      </c>
    </row>
    <row r="9" s="131" customFormat="1" ht="36" customHeight="1" spans="1:3">
      <c r="A9" s="154" t="s">
        <v>1645</v>
      </c>
      <c r="B9" s="155" t="s">
        <v>1646</v>
      </c>
      <c r="C9" s="155">
        <v>0</v>
      </c>
    </row>
    <row r="10" s="131" customFormat="1" ht="36" customHeight="1" spans="1:3">
      <c r="A10" s="154" t="s">
        <v>1647</v>
      </c>
      <c r="B10" s="155"/>
      <c r="C10" s="155">
        <v>51.31</v>
      </c>
    </row>
    <row r="11" s="131" customFormat="1" ht="36" customHeight="1" spans="1:3">
      <c r="A11" s="154" t="s">
        <v>1648</v>
      </c>
      <c r="B11" s="155"/>
      <c r="C11" s="155">
        <v>10.6220028425</v>
      </c>
    </row>
    <row r="12" s="131" customFormat="1" ht="36" customHeight="1" spans="1:3">
      <c r="A12" s="154" t="s">
        <v>1649</v>
      </c>
      <c r="B12" s="155"/>
      <c r="C12" s="155">
        <v>275.5468982162</v>
      </c>
    </row>
    <row r="13" s="131" customFormat="1" ht="36" customHeight="1" spans="1:3">
      <c r="A13" s="154" t="s">
        <v>1650</v>
      </c>
      <c r="B13" s="155">
        <v>0</v>
      </c>
      <c r="C13" s="155"/>
    </row>
    <row r="14" s="131" customFormat="1" ht="36" customHeight="1" spans="1:3">
      <c r="A14" s="154" t="s">
        <v>1651</v>
      </c>
      <c r="B14" s="155">
        <v>0</v>
      </c>
      <c r="C14" s="155"/>
    </row>
    <row r="15" s="131" customFormat="1" ht="55.9" customHeight="1" spans="1:7">
      <c r="A15" s="140" t="s">
        <v>1652</v>
      </c>
      <c r="B15" s="140"/>
      <c r="C15" s="140"/>
      <c r="D15" s="157"/>
      <c r="E15" s="157"/>
      <c r="F15" s="157"/>
      <c r="G15" s="157"/>
    </row>
    <row r="16" spans="1:3">
      <c r="A16" s="157"/>
      <c r="B16" s="157"/>
      <c r="C16" s="157"/>
    </row>
  </sheetData>
  <mergeCells count="2">
    <mergeCell ref="A3:C3"/>
    <mergeCell ref="A15:C15"/>
  </mergeCells>
  <printOptions horizontalCentered="1"/>
  <pageMargins left="0.709027777777778" right="0.709027777777778" top="0.75" bottom="0.75" header="0.309027777777778" footer="0.309027777777778"/>
  <pageSetup paperSize="9" fitToHeight="200"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workbookViewId="0">
      <selection activeCell="C14" sqref="C14"/>
    </sheetView>
  </sheetViews>
  <sheetFormatPr defaultColWidth="10" defaultRowHeight="13.5" outlineLevelCol="6"/>
  <cols>
    <col min="1" max="1" width="60" style="131" customWidth="1"/>
    <col min="2" max="3" width="25.6666666666667" style="131" customWidth="1"/>
    <col min="4" max="4" width="9.775" style="131" customWidth="1"/>
    <col min="5" max="16384" width="10" style="131"/>
  </cols>
  <sheetData>
    <row r="1" ht="23.2" customHeight="1"/>
    <row r="2" ht="14.25" customHeight="1" spans="1:1">
      <c r="A2" s="152"/>
    </row>
    <row r="3" ht="28.65" customHeight="1" spans="1:3">
      <c r="A3" s="149" t="s">
        <v>1653</v>
      </c>
      <c r="B3" s="149"/>
      <c r="C3" s="149"/>
    </row>
    <row r="4" ht="27.25" customHeight="1" spans="1:3">
      <c r="A4" s="157"/>
      <c r="B4" s="157"/>
      <c r="C4" s="158" t="s">
        <v>1613</v>
      </c>
    </row>
    <row r="5" ht="23.95" customHeight="1" spans="1:3">
      <c r="A5" s="136" t="s">
        <v>1640</v>
      </c>
      <c r="B5" s="136" t="s">
        <v>1562</v>
      </c>
      <c r="C5" s="136" t="s">
        <v>1641</v>
      </c>
    </row>
    <row r="6" s="131" customFormat="1" ht="36" customHeight="1" spans="1:3">
      <c r="A6" s="154" t="s">
        <v>1642</v>
      </c>
      <c r="B6" s="159" t="s">
        <v>1207</v>
      </c>
      <c r="C6" s="159">
        <v>68.7809850094</v>
      </c>
    </row>
    <row r="7" s="131" customFormat="1" ht="36" customHeight="1" spans="1:3">
      <c r="A7" s="154" t="s">
        <v>1643</v>
      </c>
      <c r="B7" s="155">
        <v>70.4</v>
      </c>
      <c r="C7" s="155">
        <v>70.4</v>
      </c>
    </row>
    <row r="8" s="131" customFormat="1" ht="36" customHeight="1" spans="1:3">
      <c r="A8" s="154" t="s">
        <v>1644</v>
      </c>
      <c r="B8" s="155" t="s">
        <v>1207</v>
      </c>
      <c r="C8" s="155">
        <v>3.65</v>
      </c>
    </row>
    <row r="9" s="131" customFormat="1" ht="36" customHeight="1" spans="1:3">
      <c r="A9" s="154" t="s">
        <v>1645</v>
      </c>
      <c r="B9" s="155" t="s">
        <v>1646</v>
      </c>
      <c r="C9" s="155">
        <v>0</v>
      </c>
    </row>
    <row r="10" s="131" customFormat="1" ht="36" customHeight="1" spans="1:3">
      <c r="A10" s="154" t="s">
        <v>1647</v>
      </c>
      <c r="B10" s="155"/>
      <c r="C10" s="155">
        <v>3.65</v>
      </c>
    </row>
    <row r="11" s="131" customFormat="1" ht="36" customHeight="1" spans="1:3">
      <c r="A11" s="154" t="s">
        <v>1648</v>
      </c>
      <c r="B11" s="155"/>
      <c r="C11" s="155">
        <v>3.7005439755</v>
      </c>
    </row>
    <row r="12" s="131" customFormat="1" ht="36" customHeight="1" spans="1:3">
      <c r="A12" s="154" t="s">
        <v>1649</v>
      </c>
      <c r="B12" s="155"/>
      <c r="C12" s="155">
        <v>68.7343827372</v>
      </c>
    </row>
    <row r="13" s="131" customFormat="1" ht="36" customHeight="1" spans="1:3">
      <c r="A13" s="154" t="s">
        <v>1650</v>
      </c>
      <c r="B13" s="155">
        <v>0</v>
      </c>
      <c r="C13" s="155"/>
    </row>
    <row r="14" s="131" customFormat="1" ht="36" customHeight="1" spans="1:3">
      <c r="A14" s="154" t="s">
        <v>1651</v>
      </c>
      <c r="B14" s="155">
        <v>0</v>
      </c>
      <c r="C14" s="155"/>
    </row>
    <row r="15" s="131" customFormat="1" ht="55.9" customHeight="1" spans="1:7">
      <c r="A15" s="140" t="s">
        <v>1652</v>
      </c>
      <c r="B15" s="140"/>
      <c r="C15" s="140"/>
      <c r="D15" s="157"/>
      <c r="E15" s="157"/>
      <c r="F15" s="157"/>
      <c r="G15" s="157"/>
    </row>
    <row r="16" spans="1:3">
      <c r="A16" s="157"/>
      <c r="B16" s="157"/>
      <c r="C16" s="157"/>
    </row>
  </sheetData>
  <mergeCells count="2">
    <mergeCell ref="A3:C3"/>
    <mergeCell ref="A15:C15"/>
  </mergeCells>
  <printOptions horizontalCentered="1"/>
  <pageMargins left="0.709027777777778" right="0.709027777777778" top="0.354166666666667" bottom="0.471527777777778" header="0.309027777777778" footer="0.309027777777778"/>
  <pageSetup paperSize="9" fitToHeight="200"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4"/>
  <sheetViews>
    <sheetView workbookViewId="0">
      <selection activeCell="A1" sqref="$A1:$XFD1048576"/>
    </sheetView>
  </sheetViews>
  <sheetFormatPr defaultColWidth="10" defaultRowHeight="13.5" outlineLevelCol="2"/>
  <cols>
    <col min="1" max="1" width="60.4416666666667" style="131" customWidth="1"/>
    <col min="2" max="3" width="25.6666666666667" style="131" customWidth="1"/>
    <col min="4" max="4" width="9.775" style="131" customWidth="1"/>
    <col min="5" max="16384" width="10" style="131"/>
  </cols>
  <sheetData>
    <row r="1" ht="23.95" customHeight="1"/>
    <row r="2" ht="14.25" customHeight="1" spans="1:1">
      <c r="A2" s="152"/>
    </row>
    <row r="3" ht="28.65" customHeight="1" spans="1:3">
      <c r="A3" s="149" t="s">
        <v>1654</v>
      </c>
      <c r="B3" s="149"/>
      <c r="C3" s="149"/>
    </row>
    <row r="4" ht="25.2" customHeight="1" spans="1:3">
      <c r="A4" s="157"/>
      <c r="B4" s="157"/>
      <c r="C4" s="158" t="s">
        <v>1613</v>
      </c>
    </row>
    <row r="5" ht="31.95" customHeight="1" spans="1:3">
      <c r="A5" s="136" t="s">
        <v>1640</v>
      </c>
      <c r="B5" s="136" t="s">
        <v>1562</v>
      </c>
      <c r="C5" s="136" t="s">
        <v>1641</v>
      </c>
    </row>
    <row r="6" s="131" customFormat="1" ht="36" customHeight="1" spans="1:3">
      <c r="A6" s="154" t="s">
        <v>1655</v>
      </c>
      <c r="B6" s="155"/>
      <c r="C6" s="155">
        <v>47.49</v>
      </c>
    </row>
    <row r="7" s="131" customFormat="1" ht="36" customHeight="1" spans="1:3">
      <c r="A7" s="154" t="s">
        <v>1656</v>
      </c>
      <c r="B7" s="155">
        <v>97.6</v>
      </c>
      <c r="C7" s="155">
        <v>97.6</v>
      </c>
    </row>
    <row r="8" s="131" customFormat="1" ht="36" customHeight="1" spans="1:3">
      <c r="A8" s="154" t="s">
        <v>1657</v>
      </c>
      <c r="B8" s="155"/>
      <c r="C8" s="155">
        <v>42.2</v>
      </c>
    </row>
    <row r="9" s="131" customFormat="1" ht="36" customHeight="1" spans="1:3">
      <c r="A9" s="154" t="s">
        <v>1658</v>
      </c>
      <c r="B9" s="155"/>
      <c r="C9" s="155">
        <v>3.2</v>
      </c>
    </row>
    <row r="10" s="131" customFormat="1" ht="36" customHeight="1" spans="1:3">
      <c r="A10" s="154" t="s">
        <v>1659</v>
      </c>
      <c r="B10" s="155"/>
      <c r="C10" s="155">
        <v>86.49</v>
      </c>
    </row>
    <row r="11" s="131" customFormat="1" ht="36" customHeight="1" spans="1:3">
      <c r="A11" s="154" t="s">
        <v>1660</v>
      </c>
      <c r="B11" s="155">
        <v>0</v>
      </c>
      <c r="C11" s="155"/>
    </row>
    <row r="12" s="131" customFormat="1" ht="36" customHeight="1" spans="1:3">
      <c r="A12" s="154" t="s">
        <v>1661</v>
      </c>
      <c r="B12" s="155">
        <v>0</v>
      </c>
      <c r="C12" s="155"/>
    </row>
    <row r="13" s="131" customFormat="1" ht="58.85" customHeight="1" spans="1:3">
      <c r="A13" s="140" t="s">
        <v>1662</v>
      </c>
      <c r="B13" s="140"/>
      <c r="C13" s="140"/>
    </row>
    <row r="14" ht="31" customHeight="1" spans="1:3">
      <c r="A14" s="156"/>
      <c r="B14" s="156"/>
      <c r="C14" s="156"/>
    </row>
  </sheetData>
  <mergeCells count="3">
    <mergeCell ref="A3:C3"/>
    <mergeCell ref="A13:C13"/>
    <mergeCell ref="A14:C14"/>
  </mergeCells>
  <printOptions horizontalCentered="1"/>
  <pageMargins left="0.709027777777778" right="0.709027777777778" top="0.75" bottom="0.75" header="0.309027777777778" footer="0.309027777777778"/>
  <pageSetup paperSize="9" fitToHeight="200"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4"/>
  <sheetViews>
    <sheetView workbookViewId="0">
      <selection activeCell="A1" sqref="$A1:$XFD1048576"/>
    </sheetView>
  </sheetViews>
  <sheetFormatPr defaultColWidth="10" defaultRowHeight="13.5" outlineLevelCol="2"/>
  <cols>
    <col min="1" max="1" width="59.3333333333333" style="131" customWidth="1"/>
    <col min="2" max="3" width="25.6666666666667" style="131" customWidth="1"/>
    <col min="4" max="4" width="9.775" style="131" customWidth="1"/>
    <col min="5" max="16384" width="10" style="131"/>
  </cols>
  <sheetData>
    <row r="1" ht="23.95" customHeight="1"/>
    <row r="2" ht="14.25" customHeight="1" spans="1:1">
      <c r="A2" s="152"/>
    </row>
    <row r="3" ht="28.65" customHeight="1" spans="1:3">
      <c r="A3" s="149" t="s">
        <v>1663</v>
      </c>
      <c r="B3" s="149"/>
      <c r="C3" s="149"/>
    </row>
    <row r="4" s="129" customFormat="1" ht="25.2" customHeight="1" spans="1:3">
      <c r="A4" s="153"/>
      <c r="B4" s="153"/>
      <c r="C4" s="143" t="s">
        <v>1613</v>
      </c>
    </row>
    <row r="5" s="129" customFormat="1" ht="31.95" customHeight="1" spans="1:3">
      <c r="A5" s="136" t="s">
        <v>1640</v>
      </c>
      <c r="B5" s="136" t="s">
        <v>1562</v>
      </c>
      <c r="C5" s="136" t="s">
        <v>1641</v>
      </c>
    </row>
    <row r="6" s="131" customFormat="1" ht="36" customHeight="1" spans="1:3">
      <c r="A6" s="154" t="s">
        <v>1655</v>
      </c>
      <c r="B6" s="155"/>
      <c r="C6" s="155">
        <v>14.36</v>
      </c>
    </row>
    <row r="7" s="131" customFormat="1" ht="36" customHeight="1" spans="1:3">
      <c r="A7" s="154" t="s">
        <v>1656</v>
      </c>
      <c r="B7" s="155">
        <v>24.4</v>
      </c>
      <c r="C7" s="155">
        <v>24.4</v>
      </c>
    </row>
    <row r="8" s="131" customFormat="1" ht="36" customHeight="1" spans="1:3">
      <c r="A8" s="154" t="s">
        <v>1657</v>
      </c>
      <c r="B8" s="155"/>
      <c r="C8" s="155">
        <v>8.19</v>
      </c>
    </row>
    <row r="9" s="131" customFormat="1" ht="36" customHeight="1" spans="1:3">
      <c r="A9" s="154" t="s">
        <v>1658</v>
      </c>
      <c r="B9" s="155"/>
      <c r="C9" s="155">
        <v>0.89</v>
      </c>
    </row>
    <row r="10" s="131" customFormat="1" ht="36" customHeight="1" spans="1:3">
      <c r="A10" s="154" t="s">
        <v>1659</v>
      </c>
      <c r="B10" s="155"/>
      <c r="C10" s="155">
        <v>21.661</v>
      </c>
    </row>
    <row r="11" s="131" customFormat="1" ht="36" customHeight="1" spans="1:3">
      <c r="A11" s="154" t="s">
        <v>1660</v>
      </c>
      <c r="B11" s="155"/>
      <c r="C11" s="155"/>
    </row>
    <row r="12" s="131" customFormat="1" ht="36" customHeight="1" spans="1:3">
      <c r="A12" s="154" t="s">
        <v>1661</v>
      </c>
      <c r="B12" s="155"/>
      <c r="C12" s="155"/>
    </row>
    <row r="13" s="131" customFormat="1" ht="58.85" customHeight="1" spans="1:3">
      <c r="A13" s="140" t="s">
        <v>1662</v>
      </c>
      <c r="B13" s="140"/>
      <c r="C13" s="140"/>
    </row>
    <row r="14" ht="31" customHeight="1" spans="1:3">
      <c r="A14" s="156"/>
      <c r="B14" s="156"/>
      <c r="C14" s="156"/>
    </row>
  </sheetData>
  <mergeCells count="3">
    <mergeCell ref="A3:C3"/>
    <mergeCell ref="A13:C13"/>
    <mergeCell ref="A14:C14"/>
  </mergeCells>
  <printOptions horizontalCentered="1"/>
  <pageMargins left="0.709027777777778" right="0.709027777777778" top="0.75" bottom="0.75" header="0.309027777777778" footer="0.309027777777778"/>
  <pageSetup paperSize="9" fitToHeight="200" orientation="landscape"/>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8"/>
  <sheetViews>
    <sheetView workbookViewId="0">
      <selection activeCell="G21" sqref="G21"/>
    </sheetView>
  </sheetViews>
  <sheetFormatPr defaultColWidth="10" defaultRowHeight="13.5" outlineLevelCol="3"/>
  <cols>
    <col min="1" max="1" width="36" style="131" customWidth="1"/>
    <col min="2" max="4" width="15.6666666666667" style="131" customWidth="1"/>
    <col min="5" max="5" width="9.775" style="131" customWidth="1"/>
    <col min="6" max="16384" width="10" style="131"/>
  </cols>
  <sheetData>
    <row r="1" ht="22.25" customHeight="1"/>
    <row r="2" ht="14.25" customHeight="1" spans="1:1">
      <c r="A2" s="140"/>
    </row>
    <row r="3" ht="63.25" customHeight="1" spans="1:4">
      <c r="A3" s="149" t="s">
        <v>1664</v>
      </c>
      <c r="B3" s="149"/>
      <c r="C3" s="149"/>
      <c r="D3" s="149"/>
    </row>
    <row r="4" s="129" customFormat="1" ht="30.05" customHeight="1" spans="4:4">
      <c r="D4" s="143" t="s">
        <v>1613</v>
      </c>
    </row>
    <row r="5" s="129" customFormat="1" ht="25.2" customHeight="1" spans="1:4">
      <c r="A5" s="136" t="s">
        <v>1640</v>
      </c>
      <c r="B5" s="136" t="s">
        <v>1665</v>
      </c>
      <c r="C5" s="136" t="s">
        <v>1666</v>
      </c>
      <c r="D5" s="136" t="s">
        <v>1667</v>
      </c>
    </row>
    <row r="6" s="131" customFormat="1" ht="30.7" customHeight="1" spans="1:4">
      <c r="A6" s="150" t="s">
        <v>1668</v>
      </c>
      <c r="B6" s="137" t="s">
        <v>1669</v>
      </c>
      <c r="C6" s="145">
        <v>93.51</v>
      </c>
      <c r="D6" s="145">
        <v>11.84</v>
      </c>
    </row>
    <row r="7" s="131" customFormat="1" ht="30.7" customHeight="1" spans="1:4">
      <c r="A7" s="150" t="s">
        <v>1670</v>
      </c>
      <c r="B7" s="137" t="s">
        <v>1621</v>
      </c>
      <c r="C7" s="145">
        <v>51.31</v>
      </c>
      <c r="D7" s="145">
        <v>3.65</v>
      </c>
    </row>
    <row r="8" s="131" customFormat="1" ht="30.7" customHeight="1" spans="1:4">
      <c r="A8" s="150" t="s">
        <v>1671</v>
      </c>
      <c r="B8" s="137" t="s">
        <v>1622</v>
      </c>
      <c r="C8" s="145">
        <v>10.42</v>
      </c>
      <c r="D8" s="145">
        <v>3.65</v>
      </c>
    </row>
    <row r="9" s="131" customFormat="1" ht="30.7" customHeight="1" spans="1:4">
      <c r="A9" s="150" t="s">
        <v>1672</v>
      </c>
      <c r="B9" s="137" t="s">
        <v>1673</v>
      </c>
      <c r="C9" s="145">
        <v>42.2</v>
      </c>
      <c r="D9" s="145">
        <v>8.19</v>
      </c>
    </row>
    <row r="10" s="131" customFormat="1" ht="30.7" customHeight="1" spans="1:4">
      <c r="A10" s="150" t="s">
        <v>1671</v>
      </c>
      <c r="B10" s="137" t="s">
        <v>1624</v>
      </c>
      <c r="C10" s="145">
        <v>3.2</v>
      </c>
      <c r="D10" s="145">
        <v>0.89</v>
      </c>
    </row>
    <row r="11" s="131" customFormat="1" ht="30.7" customHeight="1" spans="1:4">
      <c r="A11" s="150" t="s">
        <v>1674</v>
      </c>
      <c r="B11" s="137" t="s">
        <v>1675</v>
      </c>
      <c r="C11" s="151">
        <v>13.8220028425</v>
      </c>
      <c r="D11" s="151">
        <v>4.5905439755</v>
      </c>
    </row>
    <row r="12" s="131" customFormat="1" ht="30.7" customHeight="1" spans="1:4">
      <c r="A12" s="150" t="s">
        <v>1670</v>
      </c>
      <c r="B12" s="137" t="s">
        <v>1676</v>
      </c>
      <c r="C12" s="151">
        <v>10.6220028425</v>
      </c>
      <c r="D12" s="151">
        <v>3.7005439755</v>
      </c>
    </row>
    <row r="13" s="131" customFormat="1" ht="30.7" customHeight="1" spans="1:4">
      <c r="A13" s="150" t="s">
        <v>1672</v>
      </c>
      <c r="B13" s="137" t="s">
        <v>1677</v>
      </c>
      <c r="C13" s="151">
        <v>3.2</v>
      </c>
      <c r="D13" s="151">
        <v>0.89</v>
      </c>
    </row>
    <row r="14" s="131" customFormat="1" ht="30.7" customHeight="1" spans="1:4">
      <c r="A14" s="150" t="s">
        <v>1678</v>
      </c>
      <c r="B14" s="137" t="s">
        <v>1679</v>
      </c>
      <c r="C14" s="145">
        <v>8.85</v>
      </c>
      <c r="D14" s="145">
        <v>2.94431804</v>
      </c>
    </row>
    <row r="15" s="131" customFormat="1" ht="30.7" customHeight="1" spans="1:4">
      <c r="A15" s="150" t="s">
        <v>1670</v>
      </c>
      <c r="B15" s="137" t="s">
        <v>1680</v>
      </c>
      <c r="C15" s="145">
        <v>7.28</v>
      </c>
      <c r="D15" s="145">
        <v>2.41855104</v>
      </c>
    </row>
    <row r="16" s="131" customFormat="1" ht="30.7" customHeight="1" spans="1:4">
      <c r="A16" s="150" t="s">
        <v>1672</v>
      </c>
      <c r="B16" s="137" t="s">
        <v>1681</v>
      </c>
      <c r="C16" s="145">
        <v>1.57</v>
      </c>
      <c r="D16" s="145">
        <v>0.525767</v>
      </c>
    </row>
    <row r="17" s="131" customFormat="1" ht="30.7" customHeight="1" spans="1:4">
      <c r="A17" s="150" t="s">
        <v>1682</v>
      </c>
      <c r="B17" s="137" t="s">
        <v>1683</v>
      </c>
      <c r="C17" s="145">
        <v>22.03</v>
      </c>
      <c r="D17" s="145">
        <v>5.87</v>
      </c>
    </row>
    <row r="18" s="131" customFormat="1" ht="30.7" customHeight="1" spans="1:4">
      <c r="A18" s="150" t="s">
        <v>1670</v>
      </c>
      <c r="B18" s="137" t="s">
        <v>1684</v>
      </c>
      <c r="C18" s="145">
        <v>18.46</v>
      </c>
      <c r="D18" s="145">
        <v>4.86</v>
      </c>
    </row>
    <row r="19" s="131" customFormat="1" ht="30.7" customHeight="1" spans="1:4">
      <c r="A19" s="150" t="s">
        <v>1685</v>
      </c>
      <c r="B19" s="137"/>
      <c r="C19" s="145">
        <v>18.46</v>
      </c>
      <c r="D19" s="145">
        <v>4.86</v>
      </c>
    </row>
    <row r="20" s="131" customFormat="1" ht="30.7" customHeight="1" spans="1:4">
      <c r="A20" s="150" t="s">
        <v>1686</v>
      </c>
      <c r="B20" s="137" t="s">
        <v>1687</v>
      </c>
      <c r="C20" s="145"/>
      <c r="D20" s="145"/>
    </row>
    <row r="21" s="131" customFormat="1" ht="30.7" customHeight="1" spans="1:4">
      <c r="A21" s="150" t="s">
        <v>1672</v>
      </c>
      <c r="B21" s="137" t="s">
        <v>1688</v>
      </c>
      <c r="C21" s="145">
        <v>3.57</v>
      </c>
      <c r="D21" s="145">
        <v>1.01</v>
      </c>
    </row>
    <row r="22" s="131" customFormat="1" ht="30.7" customHeight="1" spans="1:4">
      <c r="A22" s="150" t="s">
        <v>1685</v>
      </c>
      <c r="B22" s="137"/>
      <c r="C22" s="145">
        <v>3.57</v>
      </c>
      <c r="D22" s="145">
        <v>1.01</v>
      </c>
    </row>
    <row r="23" s="131" customFormat="1" ht="30.7" customHeight="1" spans="1:4">
      <c r="A23" s="150" t="s">
        <v>1689</v>
      </c>
      <c r="B23" s="137" t="s">
        <v>1690</v>
      </c>
      <c r="C23" s="145"/>
      <c r="D23" s="145"/>
    </row>
    <row r="24" s="131" customFormat="1" ht="30.7" customHeight="1" spans="1:4">
      <c r="A24" s="150" t="s">
        <v>1691</v>
      </c>
      <c r="B24" s="137" t="s">
        <v>1692</v>
      </c>
      <c r="C24" s="145"/>
      <c r="D24" s="145">
        <v>2.52</v>
      </c>
    </row>
    <row r="25" s="131" customFormat="1" ht="30.7" customHeight="1" spans="1:4">
      <c r="A25" s="150" t="s">
        <v>1670</v>
      </c>
      <c r="B25" s="137" t="s">
        <v>1693</v>
      </c>
      <c r="C25" s="145"/>
      <c r="D25" s="145">
        <v>2.48</v>
      </c>
    </row>
    <row r="26" s="131" customFormat="1" ht="30.7" customHeight="1" spans="1:4">
      <c r="A26" s="150" t="s">
        <v>1672</v>
      </c>
      <c r="B26" s="137" t="s">
        <v>1694</v>
      </c>
      <c r="C26" s="145"/>
      <c r="D26" s="145">
        <v>0.04</v>
      </c>
    </row>
    <row r="27" s="131" customFormat="1" ht="58.85" customHeight="1" spans="1:4">
      <c r="A27" s="152" t="s">
        <v>1695</v>
      </c>
      <c r="B27" s="152"/>
      <c r="C27" s="152"/>
      <c r="D27" s="152"/>
    </row>
    <row r="28" ht="25.2" customHeight="1" spans="1:4">
      <c r="A28" s="152"/>
      <c r="B28" s="152"/>
      <c r="C28" s="152"/>
      <c r="D28" s="152"/>
    </row>
  </sheetData>
  <mergeCells count="3">
    <mergeCell ref="A3:D3"/>
    <mergeCell ref="A27:D27"/>
    <mergeCell ref="A28:D28"/>
  </mergeCells>
  <printOptions horizontalCentered="1"/>
  <pageMargins left="0.709027777777778" right="0.709027777777778" top="0.393055555555556" bottom="0.75" header="0.309027777777778" footer="0.309027777777778"/>
  <pageSetup paperSize="9" fitToHeight="20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3"/>
  <sheetViews>
    <sheetView showZeros="0" view="pageBreakPreview" zoomScale="80" zoomScaleNormal="90" workbookViewId="0">
      <pane ySplit="3" topLeftCell="A4" activePane="bottomLeft" state="frozen"/>
      <selection/>
      <selection pane="bottomLeft" activeCell="B3" sqref="B3:D3"/>
    </sheetView>
  </sheetViews>
  <sheetFormatPr defaultColWidth="9" defaultRowHeight="14.25" outlineLevelCol="3"/>
  <cols>
    <col min="1" max="1" width="50.775" style="251" customWidth="1"/>
    <col min="2" max="4" width="21.6666666666667" style="251" customWidth="1"/>
    <col min="5" max="16384" width="9" style="267"/>
  </cols>
  <sheetData>
    <row r="1" ht="45.25" customHeight="1" spans="1:4">
      <c r="A1" s="366" t="s">
        <v>86</v>
      </c>
      <c r="B1" s="366"/>
      <c r="C1" s="366"/>
      <c r="D1" s="366"/>
    </row>
    <row r="2" ht="18.95" customHeight="1" spans="1:4">
      <c r="A2" s="367"/>
      <c r="B2" s="368"/>
      <c r="C2" s="368"/>
      <c r="D2" s="474" t="s">
        <v>2</v>
      </c>
    </row>
    <row r="3" s="472" customFormat="1" ht="45.25" customHeight="1" spans="1:4">
      <c r="A3" s="370" t="s">
        <v>3</v>
      </c>
      <c r="B3" s="174" t="s">
        <v>4</v>
      </c>
      <c r="C3" s="174" t="s">
        <v>5</v>
      </c>
      <c r="D3" s="334" t="s">
        <v>6</v>
      </c>
    </row>
    <row r="4" ht="36" customHeight="1" spans="1:4">
      <c r="A4" s="475" t="s">
        <v>7</v>
      </c>
      <c r="B4" s="469">
        <f>SUM(B5:B20)</f>
        <v>230720</v>
      </c>
      <c r="C4" s="469">
        <f>SUM(C5:C20)</f>
        <v>242257</v>
      </c>
      <c r="D4" s="372">
        <f t="shared" ref="D4:D43" si="0">IF(B4&lt;&gt;0,C4/B4-1,"")</f>
        <v>0.050004334257975</v>
      </c>
    </row>
    <row r="5" ht="36" customHeight="1" spans="1:4">
      <c r="A5" s="476" t="s">
        <v>8</v>
      </c>
      <c r="B5" s="381">
        <v>116823</v>
      </c>
      <c r="C5" s="381">
        <v>122664</v>
      </c>
      <c r="D5" s="372">
        <f t="shared" si="0"/>
        <v>0.0499987160062658</v>
      </c>
    </row>
    <row r="6" ht="36" customHeight="1" spans="1:4">
      <c r="A6" s="476" t="s">
        <v>9</v>
      </c>
      <c r="B6" s="381">
        <v>24717</v>
      </c>
      <c r="C6" s="381">
        <v>25953</v>
      </c>
      <c r="D6" s="372">
        <f t="shared" si="0"/>
        <v>0.0500060686976576</v>
      </c>
    </row>
    <row r="7" ht="36" customHeight="1" spans="1:4">
      <c r="A7" s="476" t="s">
        <v>10</v>
      </c>
      <c r="B7" s="381">
        <v>0</v>
      </c>
      <c r="C7" s="381">
        <v>0</v>
      </c>
      <c r="D7" s="372" t="str">
        <f t="shared" si="0"/>
        <v/>
      </c>
    </row>
    <row r="8" ht="36" customHeight="1" spans="1:4">
      <c r="A8" s="476" t="s">
        <v>11</v>
      </c>
      <c r="B8" s="381">
        <v>1076</v>
      </c>
      <c r="C8" s="381">
        <v>1130</v>
      </c>
      <c r="D8" s="372">
        <f t="shared" si="0"/>
        <v>0.050185873605948</v>
      </c>
    </row>
    <row r="9" ht="36" customHeight="1" spans="1:4">
      <c r="A9" s="476" t="s">
        <v>12</v>
      </c>
      <c r="B9" s="381">
        <v>10104</v>
      </c>
      <c r="C9" s="381">
        <v>10609</v>
      </c>
      <c r="D9" s="372">
        <f t="shared" si="0"/>
        <v>0.0499802058590657</v>
      </c>
    </row>
    <row r="10" ht="36" customHeight="1" spans="1:4">
      <c r="A10" s="476" t="s">
        <v>13</v>
      </c>
      <c r="B10" s="381">
        <v>67836</v>
      </c>
      <c r="C10" s="381">
        <v>71228</v>
      </c>
      <c r="D10" s="372">
        <f t="shared" si="0"/>
        <v>0.0500029482870452</v>
      </c>
    </row>
    <row r="11" ht="36" customHeight="1" spans="1:4">
      <c r="A11" s="476" t="s">
        <v>14</v>
      </c>
      <c r="B11" s="381">
        <v>2889</v>
      </c>
      <c r="C11" s="381">
        <v>3033</v>
      </c>
      <c r="D11" s="372">
        <f t="shared" si="0"/>
        <v>0.0498442367601246</v>
      </c>
    </row>
    <row r="12" ht="36" customHeight="1" spans="1:4">
      <c r="A12" s="476" t="s">
        <v>15</v>
      </c>
      <c r="B12" s="381">
        <v>492</v>
      </c>
      <c r="C12" s="381">
        <v>517</v>
      </c>
      <c r="D12" s="372">
        <f t="shared" si="0"/>
        <v>0.0508130081300813</v>
      </c>
    </row>
    <row r="13" ht="36" customHeight="1" spans="1:4">
      <c r="A13" s="476" t="s">
        <v>16</v>
      </c>
      <c r="B13" s="381">
        <v>3093</v>
      </c>
      <c r="C13" s="381">
        <v>3248</v>
      </c>
      <c r="D13" s="372">
        <f t="shared" si="0"/>
        <v>0.0501131587455546</v>
      </c>
    </row>
    <row r="14" ht="36" customHeight="1" spans="1:4">
      <c r="A14" s="476" t="s">
        <v>17</v>
      </c>
      <c r="B14" s="381">
        <v>23</v>
      </c>
      <c r="C14" s="381">
        <v>24</v>
      </c>
      <c r="D14" s="372">
        <f t="shared" si="0"/>
        <v>0.0434782608695652</v>
      </c>
    </row>
    <row r="15" ht="36" customHeight="1" spans="1:4">
      <c r="A15" s="476" t="s">
        <v>18</v>
      </c>
      <c r="B15" s="381">
        <v>5</v>
      </c>
      <c r="C15" s="381">
        <v>5</v>
      </c>
      <c r="D15" s="372">
        <f t="shared" si="0"/>
        <v>0</v>
      </c>
    </row>
    <row r="16" ht="36" customHeight="1" spans="1:4">
      <c r="A16" s="476" t="s">
        <v>19</v>
      </c>
      <c r="B16" s="381">
        <v>0</v>
      </c>
      <c r="C16" s="381">
        <v>0</v>
      </c>
      <c r="D16" s="372" t="str">
        <f t="shared" si="0"/>
        <v/>
      </c>
    </row>
    <row r="17" ht="36" customHeight="1" spans="1:4">
      <c r="A17" s="476" t="s">
        <v>20</v>
      </c>
      <c r="B17" s="381">
        <v>112</v>
      </c>
      <c r="C17" s="381">
        <v>118</v>
      </c>
      <c r="D17" s="372">
        <f t="shared" si="0"/>
        <v>0.0535714285714286</v>
      </c>
    </row>
    <row r="18" ht="36" customHeight="1" spans="1:4">
      <c r="A18" s="476" t="s">
        <v>21</v>
      </c>
      <c r="B18" s="381">
        <v>0</v>
      </c>
      <c r="C18" s="381">
        <v>0</v>
      </c>
      <c r="D18" s="372" t="str">
        <f t="shared" si="0"/>
        <v/>
      </c>
    </row>
    <row r="19" ht="36" customHeight="1" spans="1:4">
      <c r="A19" s="476" t="s">
        <v>22</v>
      </c>
      <c r="B19" s="381">
        <v>3534</v>
      </c>
      <c r="C19" s="381">
        <v>3711</v>
      </c>
      <c r="D19" s="372">
        <f t="shared" si="0"/>
        <v>0.0500848896434636</v>
      </c>
    </row>
    <row r="20" ht="36" customHeight="1" spans="1:4">
      <c r="A20" s="477" t="s">
        <v>23</v>
      </c>
      <c r="B20" s="381">
        <v>16</v>
      </c>
      <c r="C20" s="381">
        <v>17</v>
      </c>
      <c r="D20" s="372">
        <f t="shared" si="0"/>
        <v>0.0625</v>
      </c>
    </row>
    <row r="21" ht="36" customHeight="1" spans="1:4">
      <c r="A21" s="478" t="s">
        <v>24</v>
      </c>
      <c r="B21" s="469">
        <f>SUM(B22:B29)</f>
        <v>116489</v>
      </c>
      <c r="C21" s="469">
        <f>SUM(C22:C29)</f>
        <v>108424</v>
      </c>
      <c r="D21" s="372">
        <f t="shared" si="0"/>
        <v>-0.0692340049275039</v>
      </c>
    </row>
    <row r="22" ht="36" customHeight="1" spans="1:4">
      <c r="A22" s="477" t="s">
        <v>25</v>
      </c>
      <c r="B22" s="381">
        <v>64308</v>
      </c>
      <c r="C22" s="381">
        <v>55424</v>
      </c>
      <c r="D22" s="372">
        <f t="shared" si="0"/>
        <v>-0.138147664365242</v>
      </c>
    </row>
    <row r="23" ht="36" customHeight="1" spans="1:4">
      <c r="A23" s="476" t="s">
        <v>26</v>
      </c>
      <c r="B23" s="381">
        <v>17887</v>
      </c>
      <c r="C23" s="381">
        <v>18000</v>
      </c>
      <c r="D23" s="372">
        <f t="shared" si="0"/>
        <v>0.00631743724492639</v>
      </c>
    </row>
    <row r="24" ht="36" customHeight="1" spans="1:4">
      <c r="A24" s="476" t="s">
        <v>27</v>
      </c>
      <c r="B24" s="381">
        <v>6054</v>
      </c>
      <c r="C24" s="381">
        <v>6800</v>
      </c>
      <c r="D24" s="372">
        <f t="shared" si="0"/>
        <v>0.123224314502808</v>
      </c>
    </row>
    <row r="25" ht="36" customHeight="1" spans="1:4">
      <c r="A25" s="476" t="s">
        <v>28</v>
      </c>
      <c r="B25" s="381">
        <v>-98</v>
      </c>
      <c r="C25" s="381">
        <v>200</v>
      </c>
      <c r="D25" s="372">
        <f t="shared" si="0"/>
        <v>-3.04081632653061</v>
      </c>
    </row>
    <row r="26" ht="36" customHeight="1" spans="1:4">
      <c r="A26" s="476" t="s">
        <v>29</v>
      </c>
      <c r="B26" s="381">
        <v>6873</v>
      </c>
      <c r="C26" s="381">
        <v>7000</v>
      </c>
      <c r="D26" s="372">
        <f t="shared" si="0"/>
        <v>0.0184781027207914</v>
      </c>
    </row>
    <row r="27" ht="36" customHeight="1" spans="1:4">
      <c r="A27" s="476" t="s">
        <v>30</v>
      </c>
      <c r="B27" s="381">
        <v>0</v>
      </c>
      <c r="C27" s="381">
        <v>0</v>
      </c>
      <c r="D27" s="372" t="str">
        <f t="shared" si="0"/>
        <v/>
      </c>
    </row>
    <row r="28" ht="36" customHeight="1" spans="1:4">
      <c r="A28" s="476" t="s">
        <v>31</v>
      </c>
      <c r="B28" s="381">
        <v>21455</v>
      </c>
      <c r="C28" s="381">
        <v>21000</v>
      </c>
      <c r="D28" s="372">
        <f t="shared" si="0"/>
        <v>-0.0212071778140294</v>
      </c>
    </row>
    <row r="29" ht="36" customHeight="1" spans="1:4">
      <c r="A29" s="476" t="s">
        <v>32</v>
      </c>
      <c r="B29" s="381">
        <v>10</v>
      </c>
      <c r="C29" s="381">
        <v>0</v>
      </c>
      <c r="D29" s="372">
        <f t="shared" si="0"/>
        <v>-1</v>
      </c>
    </row>
    <row r="30" s="367" customFormat="1" ht="36" customHeight="1" spans="1:4">
      <c r="A30" s="476"/>
      <c r="B30" s="381"/>
      <c r="C30" s="381"/>
      <c r="D30" s="372" t="str">
        <f t="shared" si="0"/>
        <v/>
      </c>
    </row>
    <row r="31" ht="36" customHeight="1" spans="1:4">
      <c r="A31" s="479" t="s">
        <v>87</v>
      </c>
      <c r="B31" s="469">
        <f>SUM(B21,B4)</f>
        <v>347209</v>
      </c>
      <c r="C31" s="469">
        <f>SUM(C21,C4)</f>
        <v>350681</v>
      </c>
      <c r="D31" s="372">
        <f t="shared" si="0"/>
        <v>0.00999974079012933</v>
      </c>
    </row>
    <row r="32" ht="36" customHeight="1" spans="1:4">
      <c r="A32" s="358" t="s">
        <v>34</v>
      </c>
      <c r="B32" s="381">
        <f>SUM(B33:B41)</f>
        <v>3609035</v>
      </c>
      <c r="C32" s="381">
        <f>SUM(C33:C41)</f>
        <v>3743231</v>
      </c>
      <c r="D32" s="372">
        <f t="shared" si="0"/>
        <v>0.037183346794919</v>
      </c>
    </row>
    <row r="33" ht="36" customHeight="1" spans="1:4">
      <c r="A33" s="360" t="s">
        <v>35</v>
      </c>
      <c r="B33" s="381">
        <v>51720</v>
      </c>
      <c r="C33" s="381">
        <v>68923</v>
      </c>
      <c r="D33" s="372"/>
    </row>
    <row r="34" ht="36" customHeight="1" spans="1:4">
      <c r="A34" s="360" t="s">
        <v>36</v>
      </c>
      <c r="B34" s="381">
        <v>2258783</v>
      </c>
      <c r="C34" s="381">
        <v>2194278</v>
      </c>
      <c r="D34" s="372"/>
    </row>
    <row r="35" ht="36" customHeight="1" spans="1:4">
      <c r="A35" s="360" t="s">
        <v>37</v>
      </c>
      <c r="B35" s="381">
        <v>900589</v>
      </c>
      <c r="C35" s="381">
        <v>1051000</v>
      </c>
      <c r="D35" s="372"/>
    </row>
    <row r="36" ht="36" customHeight="1" spans="1:4">
      <c r="A36" s="360" t="s">
        <v>38</v>
      </c>
      <c r="B36" s="381">
        <v>233669</v>
      </c>
      <c r="C36" s="460">
        <v>158898</v>
      </c>
      <c r="D36" s="372"/>
    </row>
    <row r="37" ht="36" customHeight="1" spans="1:4">
      <c r="A37" s="360" t="s">
        <v>39</v>
      </c>
      <c r="B37" s="381">
        <v>15501</v>
      </c>
      <c r="C37" s="381">
        <v>13860</v>
      </c>
      <c r="D37" s="372"/>
    </row>
    <row r="38" s="473" customFormat="1" ht="36" customHeight="1" spans="1:4">
      <c r="A38" s="360" t="s">
        <v>40</v>
      </c>
      <c r="B38" s="381">
        <v>106987</v>
      </c>
      <c r="C38" s="381">
        <v>20000</v>
      </c>
      <c r="D38" s="372"/>
    </row>
    <row r="39" ht="36" customHeight="1" spans="1:4">
      <c r="A39" s="360" t="s">
        <v>41</v>
      </c>
      <c r="B39" s="381">
        <v>26500</v>
      </c>
      <c r="C39" s="381">
        <v>236272</v>
      </c>
      <c r="D39" s="372"/>
    </row>
    <row r="40" ht="36" customHeight="1" spans="1:4">
      <c r="A40" s="360" t="s">
        <v>42</v>
      </c>
      <c r="B40" s="381"/>
      <c r="C40" s="381"/>
      <c r="D40" s="372"/>
    </row>
    <row r="41" ht="36" customHeight="1" spans="1:4">
      <c r="A41" s="360" t="s">
        <v>43</v>
      </c>
      <c r="B41" s="381">
        <v>15286</v>
      </c>
      <c r="C41" s="381"/>
      <c r="D41" s="372"/>
    </row>
    <row r="42" ht="36" customHeight="1" spans="1:4">
      <c r="A42" s="360"/>
      <c r="B42" s="381"/>
      <c r="C42" s="381"/>
      <c r="D42" s="372" t="str">
        <f t="shared" si="0"/>
        <v/>
      </c>
    </row>
    <row r="43" ht="36" customHeight="1" spans="1:4">
      <c r="A43" s="479" t="s">
        <v>88</v>
      </c>
      <c r="B43" s="469">
        <f>SUM(B31,B32)</f>
        <v>3956244</v>
      </c>
      <c r="C43" s="469">
        <f>SUM(C31,C32)</f>
        <v>4093912</v>
      </c>
      <c r="D43" s="372">
        <f t="shared" si="0"/>
        <v>0.0347976515098665</v>
      </c>
    </row>
  </sheetData>
  <mergeCells count="1">
    <mergeCell ref="A1:D1"/>
  </mergeCells>
  <conditionalFormatting sqref="D2:G2">
    <cfRule type="cellIs" dxfId="0" priority="55" stopIfTrue="1" operator="lessThanOrEqual">
      <formula>-1</formula>
    </cfRule>
  </conditionalFormatting>
  <conditionalFormatting sqref="B28">
    <cfRule type="expression" dxfId="1" priority="8" stopIfTrue="1">
      <formula>"len($A:$A)=3"</formula>
    </cfRule>
  </conditionalFormatting>
  <conditionalFormatting sqref="A35">
    <cfRule type="expression" dxfId="1" priority="16" stopIfTrue="1">
      <formula>"len($A:$A)=3"</formula>
    </cfRule>
  </conditionalFormatting>
  <conditionalFormatting sqref="B37">
    <cfRule type="expression" dxfId="1" priority="12" stopIfTrue="1">
      <formula>"len($A:$A)=3"</formula>
    </cfRule>
  </conditionalFormatting>
  <conditionalFormatting sqref="A38">
    <cfRule type="expression" dxfId="1" priority="14" stopIfTrue="1">
      <formula>"len($A:$A)=3"</formula>
    </cfRule>
  </conditionalFormatting>
  <conditionalFormatting sqref="C38">
    <cfRule type="expression" dxfId="1" priority="23" stopIfTrue="1">
      <formula>"len($A:$A)=3"</formula>
    </cfRule>
    <cfRule type="expression" dxfId="1" priority="24" stopIfTrue="1">
      <formula>"len($A:$A)=3"</formula>
    </cfRule>
  </conditionalFormatting>
  <conditionalFormatting sqref="A39">
    <cfRule type="expression" dxfId="1" priority="10" stopIfTrue="1">
      <formula>"len($A:$A)=3"</formula>
    </cfRule>
    <cfRule type="expression" dxfId="1" priority="13" stopIfTrue="1">
      <formula>"len($A:$A)=3"</formula>
    </cfRule>
  </conditionalFormatting>
  <conditionalFormatting sqref="B39">
    <cfRule type="expression" dxfId="1" priority="11" stopIfTrue="1">
      <formula>"len($A:$A)=3"</formula>
    </cfRule>
  </conditionalFormatting>
  <conditionalFormatting sqref="A40">
    <cfRule type="expression" dxfId="1" priority="9" stopIfTrue="1">
      <formula>"len($A:$A)=3"</formula>
    </cfRule>
  </conditionalFormatting>
  <conditionalFormatting sqref="B40">
    <cfRule type="expression" dxfId="1" priority="19" stopIfTrue="1">
      <formula>"len($A:$A)=3"</formula>
    </cfRule>
  </conditionalFormatting>
  <conditionalFormatting sqref="A32:A40">
    <cfRule type="expression" dxfId="1" priority="18" stopIfTrue="1">
      <formula>"len($A:$A)=3"</formula>
    </cfRule>
  </conditionalFormatting>
  <conditionalFormatting sqref="A32:A33">
    <cfRule type="expression" dxfId="1" priority="17" stopIfTrue="1">
      <formula>"len($A:$A)=3"</formula>
    </cfRule>
  </conditionalFormatting>
  <conditionalFormatting sqref="A36:A39">
    <cfRule type="expression" dxfId="1" priority="15" stopIfTrue="1">
      <formula>"len($A:$A)=3"</formula>
    </cfRule>
  </conditionalFormatting>
  <conditionalFormatting sqref="A41:A42">
    <cfRule type="expression" dxfId="1" priority="1" stopIfTrue="1">
      <formula>"len($A:$A)=3"</formula>
    </cfRule>
    <cfRule type="expression" dxfId="1" priority="3" stopIfTrue="1">
      <formula>"len($A:$A)=3"</formula>
    </cfRule>
    <cfRule type="expression" dxfId="1" priority="2" stopIfTrue="1">
      <formula>"len($A:$A)=3"</formula>
    </cfRule>
  </conditionalFormatting>
  <conditionalFormatting sqref="B35:B40">
    <cfRule type="expression" dxfId="1" priority="22" stopIfTrue="1">
      <formula>"len($A:$A)=3"</formula>
    </cfRule>
  </conditionalFormatting>
  <conditionalFormatting sqref="B35:B36">
    <cfRule type="expression" dxfId="1" priority="21" stopIfTrue="1">
      <formula>"len($A:$A)=3"</formula>
    </cfRule>
  </conditionalFormatting>
  <conditionalFormatting sqref="B41:B42">
    <cfRule type="expression" dxfId="1" priority="5" stopIfTrue="1">
      <formula>"len($A:$A)=3"</formula>
    </cfRule>
    <cfRule type="expression" dxfId="1" priority="4" stopIfTrue="1">
      <formula>"len($A:$A)=3"</formula>
    </cfRule>
  </conditionalFormatting>
  <conditionalFormatting sqref="C41:C42">
    <cfRule type="expression" dxfId="1" priority="6" stopIfTrue="1">
      <formula>"len($A:$A)=3"</formula>
    </cfRule>
    <cfRule type="expression" dxfId="1" priority="7" stopIfTrue="1">
      <formula>"len($A:$A)=3"</formula>
    </cfRule>
  </conditionalFormatting>
  <conditionalFormatting sqref="A4:B6 B7:B19 C4:C5">
    <cfRule type="expression" dxfId="1" priority="27" stopIfTrue="1">
      <formula>"len($A:$A)=3"</formula>
    </cfRule>
  </conditionalFormatting>
  <conditionalFormatting sqref="A4:B27 A29:B30 A28 C4:C5 C21">
    <cfRule type="expression" dxfId="1" priority="25" stopIfTrue="1">
      <formula>"len($A:$A)=3"</formula>
    </cfRule>
  </conditionalFormatting>
  <conditionalFormatting sqref="A7:B8">
    <cfRule type="expression" dxfId="1" priority="26" stopIfTrue="1">
      <formula>"len($A:$A)=3"</formula>
    </cfRule>
  </conditionalFormatting>
  <conditionalFormatting sqref="B32:B33 B38 C32">
    <cfRule type="expression" dxfId="1" priority="20"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
  <sheetViews>
    <sheetView workbookViewId="0">
      <selection activeCell="A11" sqref="A11:F11"/>
    </sheetView>
  </sheetViews>
  <sheetFormatPr defaultColWidth="8.88333333333333" defaultRowHeight="13.5" outlineLevelCol="5"/>
  <cols>
    <col min="1" max="1" width="8.88333333333333" style="131"/>
    <col min="2" max="2" width="49.3333333333333" style="131" customWidth="1"/>
    <col min="3" max="6" width="20.6666666666667" style="131" customWidth="1"/>
    <col min="7" max="16384" width="8.88333333333333" style="131"/>
  </cols>
  <sheetData>
    <row r="1" spans="1:1">
      <c r="A1" s="141"/>
    </row>
    <row r="2" ht="45.25" customHeight="1" spans="1:6">
      <c r="A2" s="132" t="s">
        <v>1696</v>
      </c>
      <c r="B2" s="132"/>
      <c r="C2" s="132"/>
      <c r="D2" s="132"/>
      <c r="E2" s="132"/>
      <c r="F2" s="132"/>
    </row>
    <row r="3" s="129" customFormat="1" ht="18" customHeight="1" spans="2:6">
      <c r="B3" s="142" t="s">
        <v>1613</v>
      </c>
      <c r="C3" s="143"/>
      <c r="D3" s="143"/>
      <c r="E3" s="143"/>
      <c r="F3" s="143"/>
    </row>
    <row r="4" s="129" customFormat="1" ht="30.05" customHeight="1" spans="1:6">
      <c r="A4" s="135" t="s">
        <v>3</v>
      </c>
      <c r="B4" s="135"/>
      <c r="C4" s="136" t="s">
        <v>1619</v>
      </c>
      <c r="D4" s="136" t="s">
        <v>1666</v>
      </c>
      <c r="E4" s="136" t="s">
        <v>1667</v>
      </c>
      <c r="F4" s="136" t="s">
        <v>1697</v>
      </c>
    </row>
    <row r="5" s="131" customFormat="1" ht="36" customHeight="1" spans="1:6">
      <c r="A5" s="144" t="s">
        <v>1698</v>
      </c>
      <c r="B5" s="144"/>
      <c r="C5" s="137" t="s">
        <v>1620</v>
      </c>
      <c r="D5" s="145">
        <v>424.24</v>
      </c>
      <c r="E5" s="145">
        <v>94.8</v>
      </c>
      <c r="F5" s="145">
        <v>329.44</v>
      </c>
    </row>
    <row r="6" s="131" customFormat="1" ht="36" customHeight="1" spans="1:6">
      <c r="A6" s="146" t="s">
        <v>1699</v>
      </c>
      <c r="B6" s="146"/>
      <c r="C6" s="137" t="s">
        <v>1621</v>
      </c>
      <c r="D6" s="145">
        <v>326.64</v>
      </c>
      <c r="E6" s="145">
        <v>70.4</v>
      </c>
      <c r="F6" s="145">
        <v>256.24</v>
      </c>
    </row>
    <row r="7" s="131" customFormat="1" ht="36" customHeight="1" spans="1:6">
      <c r="A7" s="146" t="s">
        <v>1700</v>
      </c>
      <c r="B7" s="146"/>
      <c r="C7" s="137" t="s">
        <v>1622</v>
      </c>
      <c r="D7" s="145">
        <v>97.6</v>
      </c>
      <c r="E7" s="145">
        <v>24.4</v>
      </c>
      <c r="F7" s="145">
        <v>73.2</v>
      </c>
    </row>
    <row r="8" s="131" customFormat="1" ht="36" customHeight="1" spans="1:6">
      <c r="A8" s="146" t="s">
        <v>1701</v>
      </c>
      <c r="B8" s="146"/>
      <c r="C8" s="137" t="s">
        <v>1623</v>
      </c>
      <c r="D8" s="145">
        <v>24.5</v>
      </c>
      <c r="E8" s="145">
        <v>0</v>
      </c>
      <c r="F8" s="145">
        <v>24.5</v>
      </c>
    </row>
    <row r="9" s="131" customFormat="1" ht="36" customHeight="1" spans="1:6">
      <c r="A9" s="146" t="s">
        <v>1699</v>
      </c>
      <c r="B9" s="146"/>
      <c r="C9" s="137" t="s">
        <v>1624</v>
      </c>
      <c r="D9" s="145">
        <v>0</v>
      </c>
      <c r="E9" s="145">
        <v>0</v>
      </c>
      <c r="F9" s="145">
        <v>0</v>
      </c>
    </row>
    <row r="10" s="131" customFormat="1" ht="36" customHeight="1" spans="1:6">
      <c r="A10" s="146" t="s">
        <v>1700</v>
      </c>
      <c r="B10" s="146"/>
      <c r="C10" s="137" t="s">
        <v>1625</v>
      </c>
      <c r="D10" s="145">
        <v>24.5</v>
      </c>
      <c r="E10" s="145">
        <v>0</v>
      </c>
      <c r="F10" s="145">
        <v>24.5</v>
      </c>
    </row>
    <row r="11" s="131" customFormat="1" ht="34.9" customHeight="1" spans="1:6">
      <c r="A11" s="140" t="s">
        <v>1702</v>
      </c>
      <c r="B11" s="140"/>
      <c r="C11" s="140"/>
      <c r="D11" s="140"/>
      <c r="E11" s="140"/>
      <c r="F11" s="140"/>
    </row>
    <row r="14" ht="19.5" spans="1:1">
      <c r="A14" s="147"/>
    </row>
    <row r="15" ht="18.95" customHeight="1" spans="1:1">
      <c r="A15" s="148"/>
    </row>
    <row r="16" ht="29.15" customHeight="1"/>
    <row r="17" ht="29.15" customHeight="1"/>
    <row r="18" ht="29.15" customHeight="1"/>
    <row r="19" ht="29.15" customHeight="1"/>
    <row r="20" ht="30.05" customHeight="1" spans="1:1">
      <c r="A20" s="148"/>
    </row>
  </sheetData>
  <mergeCells count="9">
    <mergeCell ref="A2:F2"/>
    <mergeCell ref="B3:F3"/>
    <mergeCell ref="A4:B4"/>
    <mergeCell ref="A6:B6"/>
    <mergeCell ref="A7:B7"/>
    <mergeCell ref="A8:B8"/>
    <mergeCell ref="A9:B9"/>
    <mergeCell ref="A10:B10"/>
    <mergeCell ref="A11:F11"/>
  </mergeCells>
  <printOptions horizontalCentered="1"/>
  <pageMargins left="0.709027777777778" right="0.709027777777778" top="1.10138888888889" bottom="0.75" header="0.309027777777778" footer="0.309027777777778"/>
  <pageSetup paperSize="9" scale="95" fitToHeight="200" orientation="landscape"/>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F24"/>
  <sheetViews>
    <sheetView workbookViewId="0">
      <selection activeCell="L21" sqref="L21"/>
    </sheetView>
  </sheetViews>
  <sheetFormatPr defaultColWidth="8.88333333333333" defaultRowHeight="13.5" outlineLevelCol="5"/>
  <cols>
    <col min="1" max="1" width="8.88333333333333" style="131"/>
    <col min="2" max="6" width="24.2166666666667" style="131" customWidth="1"/>
    <col min="7" max="16384" width="8.88333333333333" style="131"/>
  </cols>
  <sheetData>
    <row r="2" ht="25.5" spans="1:6">
      <c r="A2" s="132" t="s">
        <v>1703</v>
      </c>
      <c r="B2" s="133"/>
      <c r="C2" s="133"/>
      <c r="D2" s="133"/>
      <c r="E2" s="133"/>
      <c r="F2" s="133"/>
    </row>
    <row r="3" spans="1:6">
      <c r="A3" s="134" t="s">
        <v>1613</v>
      </c>
      <c r="B3" s="134"/>
      <c r="C3" s="134"/>
      <c r="D3" s="134"/>
      <c r="E3" s="134"/>
      <c r="F3" s="134"/>
    </row>
    <row r="4" s="129" customFormat="1" ht="18.75" spans="1:6">
      <c r="A4" s="135" t="s">
        <v>1704</v>
      </c>
      <c r="B4" s="136" t="s">
        <v>1564</v>
      </c>
      <c r="C4" s="136" t="s">
        <v>1705</v>
      </c>
      <c r="D4" s="136" t="s">
        <v>1706</v>
      </c>
      <c r="E4" s="136" t="s">
        <v>1707</v>
      </c>
      <c r="F4" s="136" t="s">
        <v>1708</v>
      </c>
    </row>
    <row r="5" s="130" customFormat="1" spans="1:6">
      <c r="A5" s="137">
        <v>1</v>
      </c>
      <c r="B5" s="138" t="s">
        <v>1709</v>
      </c>
      <c r="C5" s="139" t="s">
        <v>1710</v>
      </c>
      <c r="D5" s="138" t="s">
        <v>1711</v>
      </c>
      <c r="E5" s="139" t="s">
        <v>1712</v>
      </c>
      <c r="F5" s="139">
        <v>2.5</v>
      </c>
    </row>
    <row r="6" s="130" customFormat="1" ht="27" spans="1:6">
      <c r="A6" s="137">
        <v>2</v>
      </c>
      <c r="B6" s="138" t="s">
        <v>1713</v>
      </c>
      <c r="C6" s="139" t="s">
        <v>1714</v>
      </c>
      <c r="D6" s="138" t="s">
        <v>1715</v>
      </c>
      <c r="E6" s="139" t="s">
        <v>1712</v>
      </c>
      <c r="F6" s="139">
        <v>0.8</v>
      </c>
    </row>
    <row r="7" s="130" customFormat="1" ht="27" spans="1:6">
      <c r="A7" s="137">
        <v>3</v>
      </c>
      <c r="B7" s="138" t="s">
        <v>1716</v>
      </c>
      <c r="C7" s="139" t="s">
        <v>1717</v>
      </c>
      <c r="D7" s="138" t="s">
        <v>1718</v>
      </c>
      <c r="E7" s="139" t="s">
        <v>1712</v>
      </c>
      <c r="F7" s="139">
        <v>0.7</v>
      </c>
    </row>
    <row r="8" s="130" customFormat="1" ht="27" spans="1:6">
      <c r="A8" s="137">
        <v>4</v>
      </c>
      <c r="B8" s="138" t="s">
        <v>1719</v>
      </c>
      <c r="C8" s="139" t="s">
        <v>1714</v>
      </c>
      <c r="D8" s="138" t="s">
        <v>1720</v>
      </c>
      <c r="E8" s="139" t="s">
        <v>1712</v>
      </c>
      <c r="F8" s="139">
        <v>0.6</v>
      </c>
    </row>
    <row r="9" s="130" customFormat="1" ht="27" spans="1:6">
      <c r="A9" s="137">
        <v>5</v>
      </c>
      <c r="B9" s="138" t="s">
        <v>1721</v>
      </c>
      <c r="C9" s="139" t="s">
        <v>1722</v>
      </c>
      <c r="D9" s="138" t="s">
        <v>1723</v>
      </c>
      <c r="E9" s="139" t="s">
        <v>1712</v>
      </c>
      <c r="F9" s="139">
        <v>4.3</v>
      </c>
    </row>
    <row r="10" s="130" customFormat="1" ht="40.5" spans="1:6">
      <c r="A10" s="137">
        <v>6</v>
      </c>
      <c r="B10" s="138" t="s">
        <v>1724</v>
      </c>
      <c r="C10" s="139" t="s">
        <v>1717</v>
      </c>
      <c r="D10" s="138" t="s">
        <v>1725</v>
      </c>
      <c r="E10" s="139" t="s">
        <v>1712</v>
      </c>
      <c r="F10" s="139">
        <v>0.6</v>
      </c>
    </row>
    <row r="11" s="130" customFormat="1" ht="27" spans="1:6">
      <c r="A11" s="137">
        <v>7</v>
      </c>
      <c r="B11" s="138" t="s">
        <v>1726</v>
      </c>
      <c r="C11" s="139" t="s">
        <v>1727</v>
      </c>
      <c r="D11" s="138" t="s">
        <v>1725</v>
      </c>
      <c r="E11" s="139" t="s">
        <v>1712</v>
      </c>
      <c r="F11" s="139">
        <v>1.5</v>
      </c>
    </row>
    <row r="12" s="130" customFormat="1" spans="1:6">
      <c r="A12" s="137">
        <v>8</v>
      </c>
      <c r="B12" s="138" t="s">
        <v>1728</v>
      </c>
      <c r="C12" s="139" t="s">
        <v>1710</v>
      </c>
      <c r="D12" s="138" t="s">
        <v>1729</v>
      </c>
      <c r="E12" s="139" t="s">
        <v>1712</v>
      </c>
      <c r="F12" s="139">
        <v>1.1</v>
      </c>
    </row>
    <row r="13" s="130" customFormat="1" ht="27" spans="1:6">
      <c r="A13" s="137">
        <v>9</v>
      </c>
      <c r="B13" s="138" t="s">
        <v>1730</v>
      </c>
      <c r="C13" s="139" t="s">
        <v>1717</v>
      </c>
      <c r="D13" s="138" t="s">
        <v>1731</v>
      </c>
      <c r="E13" s="139" t="s">
        <v>1712</v>
      </c>
      <c r="F13" s="139">
        <v>0.5</v>
      </c>
    </row>
    <row r="14" s="130" customFormat="1" ht="27" spans="1:6">
      <c r="A14" s="137">
        <v>10</v>
      </c>
      <c r="B14" s="138" t="s">
        <v>1732</v>
      </c>
      <c r="C14" s="139"/>
      <c r="D14" s="138" t="s">
        <v>1733</v>
      </c>
      <c r="E14" s="139" t="s">
        <v>1712</v>
      </c>
      <c r="F14" s="139">
        <v>0.5</v>
      </c>
    </row>
    <row r="15" s="130" customFormat="1" spans="1:6">
      <c r="A15" s="137">
        <v>11</v>
      </c>
      <c r="B15" s="138" t="s">
        <v>1734</v>
      </c>
      <c r="C15" s="139" t="s">
        <v>1735</v>
      </c>
      <c r="D15" s="138" t="s">
        <v>1736</v>
      </c>
      <c r="E15" s="139" t="s">
        <v>1712</v>
      </c>
      <c r="F15" s="139">
        <v>0.7</v>
      </c>
    </row>
    <row r="16" s="130" customFormat="1" ht="27" spans="1:6">
      <c r="A16" s="137">
        <v>12</v>
      </c>
      <c r="B16" s="138" t="s">
        <v>1737</v>
      </c>
      <c r="C16" s="139" t="s">
        <v>1717</v>
      </c>
      <c r="D16" s="138" t="s">
        <v>1738</v>
      </c>
      <c r="E16" s="139" t="s">
        <v>1712</v>
      </c>
      <c r="F16" s="139">
        <v>0.9</v>
      </c>
    </row>
    <row r="17" s="130" customFormat="1" ht="27" spans="1:6">
      <c r="A17" s="137">
        <v>13</v>
      </c>
      <c r="B17" s="138" t="s">
        <v>1739</v>
      </c>
      <c r="C17" s="139" t="s">
        <v>1710</v>
      </c>
      <c r="D17" s="138" t="s">
        <v>1740</v>
      </c>
      <c r="E17" s="139" t="s">
        <v>1712</v>
      </c>
      <c r="F17" s="139">
        <v>1</v>
      </c>
    </row>
    <row r="18" s="130" customFormat="1" ht="27" spans="1:6">
      <c r="A18" s="137">
        <v>14</v>
      </c>
      <c r="B18" s="138" t="s">
        <v>1741</v>
      </c>
      <c r="C18" s="139" t="s">
        <v>1717</v>
      </c>
      <c r="D18" s="138" t="s">
        <v>1742</v>
      </c>
      <c r="E18" s="139" t="s">
        <v>1712</v>
      </c>
      <c r="F18" s="139">
        <v>2.5</v>
      </c>
    </row>
    <row r="19" s="130" customFormat="1" ht="27" spans="1:6">
      <c r="A19" s="137">
        <v>15</v>
      </c>
      <c r="B19" s="138" t="s">
        <v>1743</v>
      </c>
      <c r="C19" s="139" t="s">
        <v>1710</v>
      </c>
      <c r="D19" s="138" t="s">
        <v>1744</v>
      </c>
      <c r="E19" s="139" t="s">
        <v>1712</v>
      </c>
      <c r="F19" s="139">
        <v>1.2</v>
      </c>
    </row>
    <row r="20" s="130" customFormat="1" ht="27" spans="1:6">
      <c r="A20" s="137">
        <v>16</v>
      </c>
      <c r="B20" s="138" t="s">
        <v>1745</v>
      </c>
      <c r="C20" s="139" t="s">
        <v>1746</v>
      </c>
      <c r="D20" s="138" t="s">
        <v>1747</v>
      </c>
      <c r="E20" s="139" t="s">
        <v>1712</v>
      </c>
      <c r="F20" s="139">
        <v>1.7</v>
      </c>
    </row>
    <row r="21" s="130" customFormat="1" ht="40.5" spans="1:6">
      <c r="A21" s="137">
        <v>17</v>
      </c>
      <c r="B21" s="138" t="s">
        <v>1748</v>
      </c>
      <c r="C21" s="139" t="s">
        <v>1749</v>
      </c>
      <c r="D21" s="138" t="s">
        <v>1747</v>
      </c>
      <c r="E21" s="139" t="s">
        <v>1712</v>
      </c>
      <c r="F21" s="139">
        <v>0.5</v>
      </c>
    </row>
    <row r="22" s="130" customFormat="1" ht="27" spans="1:6">
      <c r="A22" s="137">
        <v>18</v>
      </c>
      <c r="B22" s="138" t="s">
        <v>1750</v>
      </c>
      <c r="C22" s="139" t="s">
        <v>1710</v>
      </c>
      <c r="D22" s="138" t="s">
        <v>1751</v>
      </c>
      <c r="E22" s="139" t="s">
        <v>1712</v>
      </c>
      <c r="F22" s="139">
        <v>0.8</v>
      </c>
    </row>
    <row r="23" s="130" customFormat="1" spans="1:6">
      <c r="A23" s="137">
        <v>19</v>
      </c>
      <c r="B23" s="138" t="s">
        <v>1752</v>
      </c>
      <c r="C23" s="139" t="s">
        <v>1717</v>
      </c>
      <c r="D23" s="138" t="s">
        <v>1753</v>
      </c>
      <c r="E23" s="139" t="s">
        <v>1712</v>
      </c>
      <c r="F23" s="139">
        <v>2.1</v>
      </c>
    </row>
    <row r="24" s="130" customFormat="1" spans="1:6">
      <c r="A24" s="140" t="s">
        <v>1754</v>
      </c>
      <c r="B24" s="140"/>
      <c r="C24" s="140"/>
      <c r="D24" s="140"/>
      <c r="E24" s="140"/>
      <c r="F24" s="140"/>
    </row>
  </sheetData>
  <mergeCells count="3">
    <mergeCell ref="A2:F2"/>
    <mergeCell ref="A3:F3"/>
    <mergeCell ref="A24:F24"/>
  </mergeCells>
  <printOptions horizontalCentered="1"/>
  <pageMargins left="0.709027777777778" right="0.709027777777778" top="0.75" bottom="0.75" header="0.309027777777778" footer="0.309027777777778"/>
  <pageSetup paperSize="9" fitToHeight="200" orientation="landscape"/>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17"/>
  <sheetViews>
    <sheetView tabSelected="1" zoomScale="60" zoomScaleNormal="60" topLeftCell="A42" workbookViewId="0">
      <selection activeCell="H46" sqref="H46"/>
    </sheetView>
  </sheetViews>
  <sheetFormatPr defaultColWidth="8" defaultRowHeight="12" outlineLevelCol="7"/>
  <cols>
    <col min="1" max="1" width="27.3333333333333" style="11" customWidth="1"/>
    <col min="2" max="2" width="25.1083333333333" style="11" customWidth="1"/>
    <col min="3" max="3" width="20.6666666666667" style="11" customWidth="1"/>
    <col min="4" max="4" width="23.2166666666667" style="11" customWidth="1"/>
    <col min="5" max="5" width="27.1083333333333" style="11" customWidth="1"/>
    <col min="6" max="6" width="20.6666666666667" style="14" customWidth="1"/>
    <col min="7" max="7" width="68.4416666666667" style="11" customWidth="1"/>
    <col min="8" max="8" width="29.1083333333333" style="11" customWidth="1"/>
    <col min="9" max="16384" width="8" style="11"/>
  </cols>
  <sheetData>
    <row r="1" spans="8:8">
      <c r="H1" s="15"/>
    </row>
    <row r="2" ht="25.5" spans="1:8">
      <c r="A2" s="16" t="s">
        <v>1755</v>
      </c>
      <c r="B2" s="16"/>
      <c r="C2" s="16"/>
      <c r="D2" s="16"/>
      <c r="E2" s="16"/>
      <c r="F2" s="16"/>
      <c r="G2" s="16"/>
      <c r="H2" s="16"/>
    </row>
    <row r="3" ht="13.5" spans="1:1">
      <c r="A3" s="17"/>
    </row>
    <row r="4" s="7" customFormat="1" ht="18.75" spans="1:8">
      <c r="A4" s="18" t="s">
        <v>1756</v>
      </c>
      <c r="B4" s="18" t="s">
        <v>1757</v>
      </c>
      <c r="C4" s="18" t="s">
        <v>1758</v>
      </c>
      <c r="D4" s="18" t="s">
        <v>1759</v>
      </c>
      <c r="E4" s="18" t="s">
        <v>1760</v>
      </c>
      <c r="F4" s="18" t="s">
        <v>1761</v>
      </c>
      <c r="G4" s="18" t="s">
        <v>1762</v>
      </c>
      <c r="H4" s="18" t="s">
        <v>1763</v>
      </c>
    </row>
    <row r="5" ht="18.75" spans="1:8">
      <c r="A5" s="19">
        <v>1</v>
      </c>
      <c r="B5" s="19">
        <v>2</v>
      </c>
      <c r="C5" s="19">
        <v>3</v>
      </c>
      <c r="D5" s="19">
        <v>4</v>
      </c>
      <c r="E5" s="19">
        <v>5</v>
      </c>
      <c r="F5" s="20">
        <v>6</v>
      </c>
      <c r="G5" s="19">
        <v>7</v>
      </c>
      <c r="H5" s="19">
        <v>8</v>
      </c>
    </row>
    <row r="6" ht="14.25" spans="1:8">
      <c r="A6" s="21" t="s">
        <v>1764</v>
      </c>
      <c r="B6" s="22"/>
      <c r="C6" s="22"/>
      <c r="D6" s="22"/>
      <c r="E6" s="22"/>
      <c r="F6" s="22"/>
      <c r="G6" s="22"/>
      <c r="H6" s="23"/>
    </row>
    <row r="7" s="8" customFormat="1" ht="28.5" spans="1:8">
      <c r="A7" s="24" t="s">
        <v>1765</v>
      </c>
      <c r="B7" s="25" t="s">
        <v>1766</v>
      </c>
      <c r="C7" s="26" t="s">
        <v>1767</v>
      </c>
      <c r="D7" s="27" t="s">
        <v>1768</v>
      </c>
      <c r="E7" s="27" t="s">
        <v>1769</v>
      </c>
      <c r="F7" s="27" t="s">
        <v>1770</v>
      </c>
      <c r="G7" s="27" t="s">
        <v>1771</v>
      </c>
      <c r="H7" s="27"/>
    </row>
    <row r="8" s="9" customFormat="1" ht="42.75" spans="1:8">
      <c r="A8" s="24"/>
      <c r="B8" s="25"/>
      <c r="C8" s="26"/>
      <c r="D8" s="27" t="s">
        <v>1768</v>
      </c>
      <c r="E8" s="27" t="s">
        <v>1772</v>
      </c>
      <c r="F8" s="27" t="s">
        <v>1773</v>
      </c>
      <c r="G8" s="27" t="s">
        <v>1771</v>
      </c>
      <c r="H8" s="27"/>
    </row>
    <row r="9" s="9" customFormat="1" ht="28.5" spans="1:8">
      <c r="A9" s="24"/>
      <c r="B9" s="25"/>
      <c r="C9" s="26"/>
      <c r="D9" s="27" t="s">
        <v>1768</v>
      </c>
      <c r="E9" s="27" t="s">
        <v>1774</v>
      </c>
      <c r="F9" s="27" t="s">
        <v>1775</v>
      </c>
      <c r="G9" s="27" t="s">
        <v>1771</v>
      </c>
      <c r="H9" s="27"/>
    </row>
    <row r="10" s="9" customFormat="1" ht="14.25" spans="1:8">
      <c r="A10" s="24"/>
      <c r="B10" s="25"/>
      <c r="C10" s="26"/>
      <c r="D10" s="27" t="s">
        <v>1768</v>
      </c>
      <c r="E10" s="27" t="s">
        <v>1776</v>
      </c>
      <c r="F10" s="27" t="s">
        <v>1775</v>
      </c>
      <c r="G10" s="27" t="s">
        <v>1771</v>
      </c>
      <c r="H10" s="28"/>
    </row>
    <row r="11" s="9" customFormat="1" ht="28.5" spans="1:8">
      <c r="A11" s="24"/>
      <c r="B11" s="25"/>
      <c r="C11" s="26"/>
      <c r="D11" s="27" t="s">
        <v>1768</v>
      </c>
      <c r="E11" s="27" t="s">
        <v>1777</v>
      </c>
      <c r="F11" s="27" t="s">
        <v>1778</v>
      </c>
      <c r="G11" s="27" t="s">
        <v>1771</v>
      </c>
      <c r="H11" s="28"/>
    </row>
    <row r="12" s="9" customFormat="1" ht="14.25" spans="1:8">
      <c r="A12" s="24"/>
      <c r="B12" s="25"/>
      <c r="C12" s="29" t="s">
        <v>1779</v>
      </c>
      <c r="D12" s="28" t="s">
        <v>1780</v>
      </c>
      <c r="E12" s="28" t="s">
        <v>1781</v>
      </c>
      <c r="F12" s="30">
        <v>0</v>
      </c>
      <c r="G12" s="27" t="s">
        <v>1771</v>
      </c>
      <c r="H12" s="31"/>
    </row>
    <row r="13" s="9" customFormat="1" ht="14.25" spans="1:8">
      <c r="A13" s="24"/>
      <c r="B13" s="25"/>
      <c r="C13" s="29"/>
      <c r="D13" s="28" t="s">
        <v>1780</v>
      </c>
      <c r="E13" s="28" t="s">
        <v>1782</v>
      </c>
      <c r="F13" s="30">
        <v>0</v>
      </c>
      <c r="G13" s="27"/>
      <c r="H13" s="32"/>
    </row>
    <row r="14" s="9" customFormat="1" ht="14.25" spans="1:8">
      <c r="A14" s="24"/>
      <c r="B14" s="25"/>
      <c r="C14" s="29" t="s">
        <v>1783</v>
      </c>
      <c r="D14" s="28" t="s">
        <v>1784</v>
      </c>
      <c r="E14" s="28" t="s">
        <v>1785</v>
      </c>
      <c r="F14" s="30">
        <v>1</v>
      </c>
      <c r="G14" s="27" t="s">
        <v>1771</v>
      </c>
      <c r="H14" s="28"/>
    </row>
    <row r="15" s="9" customFormat="1" ht="14.25" spans="1:8">
      <c r="A15" s="33" t="s">
        <v>1786</v>
      </c>
      <c r="B15" s="34"/>
      <c r="C15" s="34"/>
      <c r="D15" s="34"/>
      <c r="E15" s="34"/>
      <c r="F15" s="34"/>
      <c r="G15" s="34"/>
      <c r="H15" s="35"/>
    </row>
    <row r="16" s="9" customFormat="1" ht="99.75" spans="1:8">
      <c r="A16" s="36" t="s">
        <v>1787</v>
      </c>
      <c r="B16" s="36" t="s">
        <v>1788</v>
      </c>
      <c r="C16" s="37" t="s">
        <v>1767</v>
      </c>
      <c r="D16" s="27" t="s">
        <v>1768</v>
      </c>
      <c r="E16" s="38" t="s">
        <v>1789</v>
      </c>
      <c r="F16" s="38" t="s">
        <v>1790</v>
      </c>
      <c r="G16" s="38" t="s">
        <v>1791</v>
      </c>
      <c r="H16" s="27" t="s">
        <v>1792</v>
      </c>
    </row>
    <row r="17" s="9" customFormat="1" ht="99.75" spans="1:8">
      <c r="A17" s="39"/>
      <c r="B17" s="39"/>
      <c r="C17" s="40"/>
      <c r="D17" s="27" t="s">
        <v>1768</v>
      </c>
      <c r="E17" s="38" t="s">
        <v>1793</v>
      </c>
      <c r="F17" s="38" t="s">
        <v>1790</v>
      </c>
      <c r="G17" s="38" t="s">
        <v>1791</v>
      </c>
      <c r="H17" s="27" t="s">
        <v>1792</v>
      </c>
    </row>
    <row r="18" s="8" customFormat="1" ht="14.25" spans="1:8">
      <c r="A18" s="39"/>
      <c r="B18" s="39"/>
      <c r="C18" s="40"/>
      <c r="D18" s="27" t="s">
        <v>1768</v>
      </c>
      <c r="E18" s="38" t="s">
        <v>1794</v>
      </c>
      <c r="F18" s="38" t="s">
        <v>1795</v>
      </c>
      <c r="G18" s="38" t="s">
        <v>1796</v>
      </c>
      <c r="H18" s="27" t="s">
        <v>1792</v>
      </c>
    </row>
    <row r="19" s="9" customFormat="1" ht="99.75" spans="1:8">
      <c r="A19" s="39"/>
      <c r="B19" s="39"/>
      <c r="C19" s="40"/>
      <c r="D19" s="27" t="s">
        <v>1768</v>
      </c>
      <c r="E19" s="38" t="s">
        <v>1797</v>
      </c>
      <c r="F19" s="38" t="s">
        <v>1798</v>
      </c>
      <c r="G19" s="38" t="s">
        <v>1791</v>
      </c>
      <c r="H19" s="27" t="s">
        <v>1792</v>
      </c>
    </row>
    <row r="20" s="9" customFormat="1" ht="99.75" spans="1:8">
      <c r="A20" s="39"/>
      <c r="B20" s="39"/>
      <c r="C20" s="40"/>
      <c r="D20" s="27" t="s">
        <v>1768</v>
      </c>
      <c r="E20" s="38" t="s">
        <v>1799</v>
      </c>
      <c r="F20" s="38" t="s">
        <v>1800</v>
      </c>
      <c r="G20" s="38" t="s">
        <v>1791</v>
      </c>
      <c r="H20" s="38" t="s">
        <v>1801</v>
      </c>
    </row>
    <row r="21" s="9" customFormat="1" ht="99.75" spans="1:8">
      <c r="A21" s="39"/>
      <c r="B21" s="39"/>
      <c r="C21" s="40"/>
      <c r="D21" s="27" t="s">
        <v>1768</v>
      </c>
      <c r="E21" s="38" t="s">
        <v>1802</v>
      </c>
      <c r="F21" s="38" t="s">
        <v>1803</v>
      </c>
      <c r="G21" s="38" t="s">
        <v>1791</v>
      </c>
      <c r="H21" s="27" t="s">
        <v>1792</v>
      </c>
    </row>
    <row r="22" s="9" customFormat="1" ht="14.25" spans="1:8">
      <c r="A22" s="39"/>
      <c r="B22" s="39"/>
      <c r="C22" s="40"/>
      <c r="D22" s="27" t="s">
        <v>1768</v>
      </c>
      <c r="E22" s="38" t="s">
        <v>1804</v>
      </c>
      <c r="F22" s="38" t="s">
        <v>1805</v>
      </c>
      <c r="G22" s="38" t="s">
        <v>1806</v>
      </c>
      <c r="H22" s="27" t="s">
        <v>1792</v>
      </c>
    </row>
    <row r="23" s="9" customFormat="1" ht="28.5" spans="1:8">
      <c r="A23" s="39"/>
      <c r="B23" s="39"/>
      <c r="C23" s="40"/>
      <c r="D23" s="27" t="s">
        <v>1768</v>
      </c>
      <c r="E23" s="38" t="s">
        <v>1807</v>
      </c>
      <c r="F23" s="38" t="s">
        <v>1808</v>
      </c>
      <c r="G23" s="38" t="s">
        <v>1809</v>
      </c>
      <c r="H23" s="27" t="s">
        <v>1792</v>
      </c>
    </row>
    <row r="24" s="9" customFormat="1" ht="99.75" spans="1:8">
      <c r="A24" s="39"/>
      <c r="B24" s="39"/>
      <c r="C24" s="40"/>
      <c r="D24" s="27" t="s">
        <v>1768</v>
      </c>
      <c r="E24" s="38" t="s">
        <v>1810</v>
      </c>
      <c r="F24" s="38" t="s">
        <v>1811</v>
      </c>
      <c r="G24" s="38" t="s">
        <v>1791</v>
      </c>
      <c r="H24" s="27" t="s">
        <v>1792</v>
      </c>
    </row>
    <row r="25" s="9" customFormat="1" ht="99.75" spans="1:8">
      <c r="A25" s="39"/>
      <c r="B25" s="39"/>
      <c r="C25" s="40"/>
      <c r="D25" s="27" t="s">
        <v>1768</v>
      </c>
      <c r="E25" s="38" t="s">
        <v>1812</v>
      </c>
      <c r="F25" s="38" t="s">
        <v>1813</v>
      </c>
      <c r="G25" s="38" t="s">
        <v>1791</v>
      </c>
      <c r="H25" s="27" t="s">
        <v>1792</v>
      </c>
    </row>
    <row r="26" s="9" customFormat="1" ht="28.5" spans="1:8">
      <c r="A26" s="39"/>
      <c r="B26" s="39"/>
      <c r="C26" s="40"/>
      <c r="D26" s="27" t="s">
        <v>1768</v>
      </c>
      <c r="E26" s="38" t="s">
        <v>1814</v>
      </c>
      <c r="F26" s="38" t="s">
        <v>1815</v>
      </c>
      <c r="G26" s="38" t="s">
        <v>1806</v>
      </c>
      <c r="H26" s="27" t="s">
        <v>1792</v>
      </c>
    </row>
    <row r="27" s="9" customFormat="1" ht="99.75" spans="1:8">
      <c r="A27" s="39"/>
      <c r="B27" s="39"/>
      <c r="C27" s="40"/>
      <c r="D27" s="27" t="s">
        <v>1816</v>
      </c>
      <c r="E27" s="38" t="s">
        <v>1817</v>
      </c>
      <c r="F27" s="38" t="s">
        <v>1818</v>
      </c>
      <c r="G27" s="38" t="s">
        <v>1791</v>
      </c>
      <c r="H27" s="27" t="s">
        <v>1792</v>
      </c>
    </row>
    <row r="28" s="9" customFormat="1" ht="99.75" spans="1:8">
      <c r="A28" s="39"/>
      <c r="B28" s="39"/>
      <c r="C28" s="40"/>
      <c r="D28" s="27" t="s">
        <v>1816</v>
      </c>
      <c r="E28" s="38" t="s">
        <v>1819</v>
      </c>
      <c r="F28" s="38" t="s">
        <v>1820</v>
      </c>
      <c r="G28" s="38" t="s">
        <v>1791</v>
      </c>
      <c r="H28" s="27" t="s">
        <v>1792</v>
      </c>
    </row>
    <row r="29" s="9" customFormat="1" ht="99.75" spans="1:8">
      <c r="A29" s="39"/>
      <c r="B29" s="39"/>
      <c r="C29" s="40"/>
      <c r="D29" s="27" t="s">
        <v>1816</v>
      </c>
      <c r="E29" s="38" t="s">
        <v>1821</v>
      </c>
      <c r="F29" s="38" t="s">
        <v>1818</v>
      </c>
      <c r="G29" s="38" t="s">
        <v>1791</v>
      </c>
      <c r="H29" s="27" t="s">
        <v>1792</v>
      </c>
    </row>
    <row r="30" s="9" customFormat="1" ht="14.25" spans="1:8">
      <c r="A30" s="39"/>
      <c r="B30" s="39"/>
      <c r="C30" s="41"/>
      <c r="D30" s="27" t="s">
        <v>1822</v>
      </c>
      <c r="E30" s="38" t="s">
        <v>1823</v>
      </c>
      <c r="F30" s="38" t="s">
        <v>1824</v>
      </c>
      <c r="G30" s="38" t="s">
        <v>1806</v>
      </c>
      <c r="H30" s="27" t="s">
        <v>1792</v>
      </c>
    </row>
    <row r="31" s="9" customFormat="1" ht="99.75" spans="1:8">
      <c r="A31" s="39"/>
      <c r="B31" s="39"/>
      <c r="C31" s="37" t="s">
        <v>1779</v>
      </c>
      <c r="D31" s="27" t="s">
        <v>1780</v>
      </c>
      <c r="E31" s="38" t="s">
        <v>1825</v>
      </c>
      <c r="F31" s="38" t="s">
        <v>1826</v>
      </c>
      <c r="G31" s="38" t="s">
        <v>1791</v>
      </c>
      <c r="H31" s="27" t="s">
        <v>1792</v>
      </c>
    </row>
    <row r="32" s="9" customFormat="1" ht="99.75" spans="1:8">
      <c r="A32" s="39"/>
      <c r="B32" s="39"/>
      <c r="C32" s="41"/>
      <c r="D32" s="27" t="s">
        <v>1827</v>
      </c>
      <c r="E32" s="38" t="s">
        <v>1828</v>
      </c>
      <c r="F32" s="38" t="s">
        <v>1829</v>
      </c>
      <c r="G32" s="38" t="s">
        <v>1791</v>
      </c>
      <c r="H32" s="27" t="s">
        <v>1792</v>
      </c>
    </row>
    <row r="33" s="9" customFormat="1" ht="28.5" spans="1:8">
      <c r="A33" s="42"/>
      <c r="B33" s="42"/>
      <c r="C33" s="26" t="s">
        <v>1783</v>
      </c>
      <c r="D33" s="27" t="s">
        <v>1830</v>
      </c>
      <c r="E33" s="38" t="s">
        <v>1831</v>
      </c>
      <c r="F33" s="38" t="s">
        <v>1832</v>
      </c>
      <c r="G33" s="38" t="s">
        <v>1833</v>
      </c>
      <c r="H33" s="27" t="s">
        <v>1792</v>
      </c>
    </row>
    <row r="34" s="9" customFormat="1" ht="14.25" spans="1:8">
      <c r="A34" s="33" t="s">
        <v>1834</v>
      </c>
      <c r="B34" s="34"/>
      <c r="C34" s="34"/>
      <c r="D34" s="34"/>
      <c r="E34" s="34"/>
      <c r="F34" s="34"/>
      <c r="G34" s="34"/>
      <c r="H34" s="35"/>
    </row>
    <row r="35" s="9" customFormat="1" ht="77.2" customHeight="1" spans="1:8">
      <c r="A35" s="36" t="s">
        <v>1835</v>
      </c>
      <c r="B35" s="36" t="s">
        <v>1836</v>
      </c>
      <c r="C35" s="37" t="s">
        <v>1767</v>
      </c>
      <c r="D35" s="27" t="s">
        <v>1768</v>
      </c>
      <c r="E35" s="27" t="s">
        <v>1837</v>
      </c>
      <c r="F35" s="27">
        <v>10</v>
      </c>
      <c r="G35" s="27" t="s">
        <v>1838</v>
      </c>
      <c r="H35" s="27" t="s">
        <v>1839</v>
      </c>
    </row>
    <row r="36" s="9" customFormat="1" ht="77.2" customHeight="1" spans="1:8">
      <c r="A36" s="39"/>
      <c r="B36" s="39"/>
      <c r="C36" s="40"/>
      <c r="D36" s="27" t="s">
        <v>1816</v>
      </c>
      <c r="E36" s="27" t="s">
        <v>1840</v>
      </c>
      <c r="F36" s="43">
        <v>0.95</v>
      </c>
      <c r="G36" s="27" t="s">
        <v>1841</v>
      </c>
      <c r="H36" s="27" t="s">
        <v>1842</v>
      </c>
    </row>
    <row r="37" s="8" customFormat="1" ht="77.2" customHeight="1" spans="1:8">
      <c r="A37" s="39"/>
      <c r="B37" s="39"/>
      <c r="C37" s="40"/>
      <c r="D37" s="27" t="s">
        <v>1816</v>
      </c>
      <c r="E37" s="44" t="s">
        <v>1843</v>
      </c>
      <c r="F37" s="43">
        <v>1</v>
      </c>
      <c r="G37" s="27" t="s">
        <v>1844</v>
      </c>
      <c r="H37" s="27" t="s">
        <v>1844</v>
      </c>
    </row>
    <row r="38" s="9" customFormat="1" ht="77.2" customHeight="1" spans="1:8">
      <c r="A38" s="39"/>
      <c r="B38" s="39"/>
      <c r="C38" s="41"/>
      <c r="D38" s="27" t="s">
        <v>1816</v>
      </c>
      <c r="E38" s="44" t="s">
        <v>1845</v>
      </c>
      <c r="F38" s="43">
        <v>1</v>
      </c>
      <c r="G38" s="27" t="s">
        <v>1846</v>
      </c>
      <c r="H38" s="27" t="s">
        <v>1846</v>
      </c>
    </row>
    <row r="39" s="9" customFormat="1" ht="77.2" customHeight="1" spans="1:8">
      <c r="A39" s="39"/>
      <c r="B39" s="39"/>
      <c r="C39" s="45" t="s">
        <v>1779</v>
      </c>
      <c r="D39" s="44" t="s">
        <v>1780</v>
      </c>
      <c r="E39" s="44" t="s">
        <v>1847</v>
      </c>
      <c r="F39" s="43">
        <v>0.95</v>
      </c>
      <c r="G39" s="44" t="s">
        <v>1848</v>
      </c>
      <c r="H39" s="44" t="s">
        <v>1848</v>
      </c>
    </row>
    <row r="40" s="9" customFormat="1" ht="77.2" customHeight="1" spans="1:8">
      <c r="A40" s="39"/>
      <c r="B40" s="39"/>
      <c r="C40" s="46"/>
      <c r="D40" s="44" t="s">
        <v>1780</v>
      </c>
      <c r="E40" s="44" t="s">
        <v>1849</v>
      </c>
      <c r="F40" s="30">
        <v>1</v>
      </c>
      <c r="G40" s="28" t="s">
        <v>1850</v>
      </c>
      <c r="H40" s="28" t="s">
        <v>1851</v>
      </c>
    </row>
    <row r="41" s="9" customFormat="1" ht="77.2" customHeight="1" spans="1:8">
      <c r="A41" s="42"/>
      <c r="B41" s="42"/>
      <c r="C41" s="26" t="s">
        <v>1783</v>
      </c>
      <c r="D41" s="44" t="s">
        <v>1784</v>
      </c>
      <c r="E41" s="44" t="s">
        <v>1852</v>
      </c>
      <c r="F41" s="30">
        <v>0.95</v>
      </c>
      <c r="G41" s="28" t="s">
        <v>1853</v>
      </c>
      <c r="H41" s="28" t="s">
        <v>1853</v>
      </c>
    </row>
    <row r="42" s="9" customFormat="1" ht="14.25" spans="1:8">
      <c r="A42" s="47" t="s">
        <v>1854</v>
      </c>
      <c r="B42" s="47"/>
      <c r="C42" s="47"/>
      <c r="D42" s="47"/>
      <c r="E42" s="47"/>
      <c r="F42" s="47"/>
      <c r="G42" s="47"/>
      <c r="H42" s="47"/>
    </row>
    <row r="43" s="9" customFormat="1" ht="198.65" customHeight="1" spans="1:8">
      <c r="A43" s="48" t="s">
        <v>1855</v>
      </c>
      <c r="B43" s="36" t="s">
        <v>1856</v>
      </c>
      <c r="C43" s="49" t="s">
        <v>1767</v>
      </c>
      <c r="D43" s="50" t="s">
        <v>1768</v>
      </c>
      <c r="E43" s="51" t="s">
        <v>1857</v>
      </c>
      <c r="F43" s="51" t="s">
        <v>1858</v>
      </c>
      <c r="G43" s="51" t="s">
        <v>1859</v>
      </c>
      <c r="H43" s="51" t="s">
        <v>1860</v>
      </c>
    </row>
    <row r="44" s="9" customFormat="1" ht="42.75" spans="1:8">
      <c r="A44" s="52"/>
      <c r="B44" s="39"/>
      <c r="C44" s="53"/>
      <c r="D44" s="54"/>
      <c r="E44" s="51" t="s">
        <v>1861</v>
      </c>
      <c r="F44" s="51" t="s">
        <v>1862</v>
      </c>
      <c r="G44" s="51" t="s">
        <v>1859</v>
      </c>
      <c r="H44" s="51" t="s">
        <v>1863</v>
      </c>
    </row>
    <row r="45" s="9" customFormat="1" ht="193" customHeight="1" spans="1:8">
      <c r="A45" s="52"/>
      <c r="B45" s="39"/>
      <c r="C45" s="55"/>
      <c r="D45" s="51" t="s">
        <v>1816</v>
      </c>
      <c r="E45" s="51" t="s">
        <v>1864</v>
      </c>
      <c r="F45" s="51" t="s">
        <v>1865</v>
      </c>
      <c r="G45" s="51" t="s">
        <v>1866</v>
      </c>
      <c r="H45" s="51" t="s">
        <v>1860</v>
      </c>
    </row>
    <row r="46" s="9" customFormat="1" ht="99.75" spans="1:8">
      <c r="A46" s="52"/>
      <c r="B46" s="39"/>
      <c r="C46" s="26" t="s">
        <v>1779</v>
      </c>
      <c r="D46" s="27" t="s">
        <v>1780</v>
      </c>
      <c r="E46" s="51" t="s">
        <v>1867</v>
      </c>
      <c r="F46" s="51" t="s">
        <v>1868</v>
      </c>
      <c r="G46" s="51" t="s">
        <v>1859</v>
      </c>
      <c r="H46" s="51" t="s">
        <v>1869</v>
      </c>
    </row>
    <row r="47" s="9" customFormat="1" ht="99.75" spans="1:8">
      <c r="A47" s="56"/>
      <c r="B47" s="42"/>
      <c r="C47" s="26" t="s">
        <v>1783</v>
      </c>
      <c r="D47" s="27" t="s">
        <v>1784</v>
      </c>
      <c r="E47" s="51" t="s">
        <v>1870</v>
      </c>
      <c r="F47" s="51" t="s">
        <v>1871</v>
      </c>
      <c r="G47" s="51" t="s">
        <v>1859</v>
      </c>
      <c r="H47" s="51" t="s">
        <v>1869</v>
      </c>
    </row>
    <row r="48" s="9" customFormat="1" ht="95.5" customHeight="1" spans="1:8">
      <c r="A48" s="48" t="s">
        <v>1872</v>
      </c>
      <c r="B48" s="36" t="s">
        <v>1873</v>
      </c>
      <c r="C48" s="37" t="s">
        <v>1767</v>
      </c>
      <c r="D48" s="51" t="s">
        <v>1768</v>
      </c>
      <c r="E48" s="51" t="s">
        <v>1874</v>
      </c>
      <c r="F48" s="51" t="s">
        <v>1875</v>
      </c>
      <c r="G48" s="51" t="s">
        <v>1876</v>
      </c>
      <c r="H48" s="51" t="s">
        <v>1876</v>
      </c>
    </row>
    <row r="49" s="9" customFormat="1" ht="95.5" customHeight="1" spans="1:8">
      <c r="A49" s="52"/>
      <c r="B49" s="39"/>
      <c r="C49" s="37" t="s">
        <v>1779</v>
      </c>
      <c r="D49" s="27" t="s">
        <v>1877</v>
      </c>
      <c r="E49" s="51" t="s">
        <v>1878</v>
      </c>
      <c r="F49" s="51" t="s">
        <v>1879</v>
      </c>
      <c r="G49" s="51" t="s">
        <v>1876</v>
      </c>
      <c r="H49" s="51" t="s">
        <v>1876</v>
      </c>
    </row>
    <row r="50" s="9" customFormat="1" ht="95.5" customHeight="1" spans="1:8">
      <c r="A50" s="56"/>
      <c r="B50" s="42"/>
      <c r="C50" s="26" t="s">
        <v>1783</v>
      </c>
      <c r="D50" s="27" t="s">
        <v>1784</v>
      </c>
      <c r="E50" s="51" t="s">
        <v>1880</v>
      </c>
      <c r="F50" s="51" t="s">
        <v>1865</v>
      </c>
      <c r="G50" s="51" t="s">
        <v>1876</v>
      </c>
      <c r="H50" s="51" t="s">
        <v>1876</v>
      </c>
    </row>
    <row r="51" s="9" customFormat="1" ht="14.25" spans="1:8">
      <c r="A51" s="57" t="s">
        <v>1881</v>
      </c>
      <c r="B51" s="57"/>
      <c r="C51" s="57"/>
      <c r="D51" s="57"/>
      <c r="E51" s="57"/>
      <c r="F51" s="57"/>
      <c r="G51" s="57"/>
      <c r="H51" s="57"/>
    </row>
    <row r="52" s="9" customFormat="1" ht="14.25" spans="1:8">
      <c r="A52" s="58" t="s">
        <v>1882</v>
      </c>
      <c r="B52" s="59" t="s">
        <v>1883</v>
      </c>
      <c r="C52" s="60" t="s">
        <v>1767</v>
      </c>
      <c r="D52" s="61" t="s">
        <v>1768</v>
      </c>
      <c r="E52" s="61" t="s">
        <v>1884</v>
      </c>
      <c r="F52" s="61" t="s">
        <v>1885</v>
      </c>
      <c r="G52" s="61" t="s">
        <v>1886</v>
      </c>
      <c r="H52" s="61" t="s">
        <v>1887</v>
      </c>
    </row>
    <row r="53" s="9" customFormat="1" ht="14.25" spans="1:8">
      <c r="A53" s="62"/>
      <c r="B53" s="59"/>
      <c r="C53" s="60"/>
      <c r="D53" s="63" t="s">
        <v>1768</v>
      </c>
      <c r="E53" s="63" t="s">
        <v>1888</v>
      </c>
      <c r="F53" s="63" t="s">
        <v>1889</v>
      </c>
      <c r="G53" s="63" t="s">
        <v>1886</v>
      </c>
      <c r="H53" s="63" t="s">
        <v>1887</v>
      </c>
    </row>
    <row r="54" s="9" customFormat="1" ht="28.5" spans="1:8">
      <c r="A54" s="62"/>
      <c r="B54" s="59"/>
      <c r="C54" s="60"/>
      <c r="D54" s="63" t="s">
        <v>1768</v>
      </c>
      <c r="E54" s="63" t="s">
        <v>1890</v>
      </c>
      <c r="F54" s="63" t="s">
        <v>1891</v>
      </c>
      <c r="G54" s="63" t="s">
        <v>1886</v>
      </c>
      <c r="H54" s="63" t="s">
        <v>1887</v>
      </c>
    </row>
    <row r="55" s="9" customFormat="1" ht="14.25" spans="1:8">
      <c r="A55" s="62"/>
      <c r="B55" s="59"/>
      <c r="C55" s="60"/>
      <c r="D55" s="63" t="s">
        <v>1768</v>
      </c>
      <c r="E55" s="63" t="s">
        <v>1892</v>
      </c>
      <c r="F55" s="63" t="s">
        <v>1893</v>
      </c>
      <c r="G55" s="63" t="s">
        <v>1894</v>
      </c>
      <c r="H55" s="63" t="s">
        <v>1887</v>
      </c>
    </row>
    <row r="56" s="9" customFormat="1" ht="14.25" spans="1:8">
      <c r="A56" s="62"/>
      <c r="B56" s="59"/>
      <c r="C56" s="60"/>
      <c r="D56" s="63" t="s">
        <v>1768</v>
      </c>
      <c r="E56" s="63" t="s">
        <v>1895</v>
      </c>
      <c r="F56" s="63" t="s">
        <v>1865</v>
      </c>
      <c r="G56" s="63" t="s">
        <v>1894</v>
      </c>
      <c r="H56" s="63" t="s">
        <v>1887</v>
      </c>
    </row>
    <row r="57" s="9" customFormat="1" ht="14.25" spans="1:8">
      <c r="A57" s="62"/>
      <c r="B57" s="59"/>
      <c r="C57" s="60"/>
      <c r="D57" s="63" t="s">
        <v>1816</v>
      </c>
      <c r="E57" s="63" t="s">
        <v>1896</v>
      </c>
      <c r="F57" s="63" t="s">
        <v>1897</v>
      </c>
      <c r="G57" s="63" t="s">
        <v>1894</v>
      </c>
      <c r="H57" s="63" t="s">
        <v>1887</v>
      </c>
    </row>
    <row r="58" s="9" customFormat="1" ht="28.5" spans="1:8">
      <c r="A58" s="62"/>
      <c r="B58" s="59"/>
      <c r="C58" s="60"/>
      <c r="D58" s="63" t="s">
        <v>1816</v>
      </c>
      <c r="E58" s="63" t="s">
        <v>1898</v>
      </c>
      <c r="F58" s="63" t="s">
        <v>1899</v>
      </c>
      <c r="G58" s="63" t="s">
        <v>1894</v>
      </c>
      <c r="H58" s="63" t="s">
        <v>1887</v>
      </c>
    </row>
    <row r="59" s="9" customFormat="1" ht="28.5" spans="1:8">
      <c r="A59" s="62"/>
      <c r="B59" s="59"/>
      <c r="C59" s="60"/>
      <c r="D59" s="63" t="s">
        <v>1816</v>
      </c>
      <c r="E59" s="63" t="s">
        <v>1900</v>
      </c>
      <c r="F59" s="63" t="s">
        <v>1871</v>
      </c>
      <c r="G59" s="63" t="s">
        <v>1901</v>
      </c>
      <c r="H59" s="63" t="s">
        <v>1887</v>
      </c>
    </row>
    <row r="60" s="9" customFormat="1" ht="28.5" spans="1:8">
      <c r="A60" s="62"/>
      <c r="B60" s="59"/>
      <c r="C60" s="60"/>
      <c r="D60" s="63" t="s">
        <v>1816</v>
      </c>
      <c r="E60" s="63" t="s">
        <v>1902</v>
      </c>
      <c r="F60" s="63" t="s">
        <v>1871</v>
      </c>
      <c r="G60" s="63" t="s">
        <v>1901</v>
      </c>
      <c r="H60" s="63" t="s">
        <v>1887</v>
      </c>
    </row>
    <row r="61" s="9" customFormat="1" ht="14.25" spans="1:8">
      <c r="A61" s="62"/>
      <c r="B61" s="59"/>
      <c r="C61" s="64"/>
      <c r="D61" s="63" t="s">
        <v>1816</v>
      </c>
      <c r="E61" s="63" t="s">
        <v>1903</v>
      </c>
      <c r="F61" s="63" t="s">
        <v>1868</v>
      </c>
      <c r="G61" s="63" t="s">
        <v>1894</v>
      </c>
      <c r="H61" s="63" t="s">
        <v>1887</v>
      </c>
    </row>
    <row r="62" s="9" customFormat="1" ht="14.25" spans="1:8">
      <c r="A62" s="62"/>
      <c r="B62" s="59"/>
      <c r="C62" s="65" t="s">
        <v>1779</v>
      </c>
      <c r="D62" s="63" t="s">
        <v>1877</v>
      </c>
      <c r="E62" s="63" t="s">
        <v>1904</v>
      </c>
      <c r="F62" s="63" t="s">
        <v>1905</v>
      </c>
      <c r="G62" s="63" t="s">
        <v>1894</v>
      </c>
      <c r="H62" s="63" t="s">
        <v>1887</v>
      </c>
    </row>
    <row r="63" s="9" customFormat="1" ht="14.25" spans="1:8">
      <c r="A63" s="62"/>
      <c r="B63" s="59"/>
      <c r="C63" s="60"/>
      <c r="D63" s="63" t="s">
        <v>1780</v>
      </c>
      <c r="E63" s="63" t="s">
        <v>1906</v>
      </c>
      <c r="F63" s="63" t="s">
        <v>1907</v>
      </c>
      <c r="G63" s="63" t="s">
        <v>1894</v>
      </c>
      <c r="H63" s="63" t="s">
        <v>1887</v>
      </c>
    </row>
    <row r="64" s="9" customFormat="1" ht="28.5" spans="1:8">
      <c r="A64" s="62"/>
      <c r="B64" s="59"/>
      <c r="C64" s="60"/>
      <c r="D64" s="63" t="s">
        <v>1780</v>
      </c>
      <c r="E64" s="63" t="s">
        <v>1908</v>
      </c>
      <c r="F64" s="63" t="s">
        <v>1868</v>
      </c>
      <c r="G64" s="63" t="s">
        <v>1894</v>
      </c>
      <c r="H64" s="63" t="s">
        <v>1887</v>
      </c>
    </row>
    <row r="65" s="9" customFormat="1" ht="14.25" spans="1:8">
      <c r="A65" s="62"/>
      <c r="B65" s="59"/>
      <c r="C65" s="60"/>
      <c r="D65" s="63" t="s">
        <v>1780</v>
      </c>
      <c r="E65" s="63" t="s">
        <v>1909</v>
      </c>
      <c r="F65" s="63" t="s">
        <v>1910</v>
      </c>
      <c r="G65" s="63" t="s">
        <v>1911</v>
      </c>
      <c r="H65" s="63" t="s">
        <v>1887</v>
      </c>
    </row>
    <row r="66" s="9" customFormat="1" ht="14.25" spans="1:8">
      <c r="A66" s="62"/>
      <c r="B66" s="59"/>
      <c r="C66" s="60"/>
      <c r="D66" s="63" t="s">
        <v>1912</v>
      </c>
      <c r="E66" s="63" t="s">
        <v>1913</v>
      </c>
      <c r="F66" s="63" t="s">
        <v>1865</v>
      </c>
      <c r="G66" s="63" t="s">
        <v>1914</v>
      </c>
      <c r="H66" s="63" t="s">
        <v>1887</v>
      </c>
    </row>
    <row r="67" s="9" customFormat="1" ht="14.25" spans="1:8">
      <c r="A67" s="62"/>
      <c r="B67" s="59"/>
      <c r="C67" s="64"/>
      <c r="D67" s="63" t="s">
        <v>1912</v>
      </c>
      <c r="E67" s="63" t="s">
        <v>1915</v>
      </c>
      <c r="F67" s="63" t="s">
        <v>1893</v>
      </c>
      <c r="G67" s="63" t="s">
        <v>1914</v>
      </c>
      <c r="H67" s="63" t="s">
        <v>1887</v>
      </c>
    </row>
    <row r="68" s="9" customFormat="1" ht="14.25" spans="1:8">
      <c r="A68" s="62"/>
      <c r="B68" s="59"/>
      <c r="C68" s="65" t="s">
        <v>1783</v>
      </c>
      <c r="D68" s="63" t="s">
        <v>1784</v>
      </c>
      <c r="E68" s="63" t="s">
        <v>1916</v>
      </c>
      <c r="F68" s="63" t="s">
        <v>1907</v>
      </c>
      <c r="G68" s="63" t="s">
        <v>1917</v>
      </c>
      <c r="H68" s="63" t="s">
        <v>1918</v>
      </c>
    </row>
    <row r="69" s="9" customFormat="1" ht="14.25" spans="1:8">
      <c r="A69" s="66"/>
      <c r="B69" s="67"/>
      <c r="C69" s="64"/>
      <c r="D69" s="63" t="s">
        <v>1784</v>
      </c>
      <c r="E69" s="63" t="s">
        <v>1919</v>
      </c>
      <c r="F69" s="63" t="s">
        <v>1865</v>
      </c>
      <c r="G69" s="63" t="s">
        <v>1920</v>
      </c>
      <c r="H69" s="63" t="s">
        <v>1921</v>
      </c>
    </row>
    <row r="70" s="9" customFormat="1" ht="14.25" spans="1:8">
      <c r="A70" s="68" t="s">
        <v>1922</v>
      </c>
      <c r="B70" s="69"/>
      <c r="C70" s="69"/>
      <c r="D70" s="69"/>
      <c r="E70" s="69"/>
      <c r="F70" s="69"/>
      <c r="G70" s="69"/>
      <c r="H70" s="70"/>
    </row>
    <row r="71" s="10" customFormat="1" ht="42.75" spans="1:8">
      <c r="A71" s="71" t="s">
        <v>1923</v>
      </c>
      <c r="B71" s="72" t="s">
        <v>1924</v>
      </c>
      <c r="C71" s="73" t="s">
        <v>1767</v>
      </c>
      <c r="D71" s="74" t="s">
        <v>1768</v>
      </c>
      <c r="E71" s="74" t="s">
        <v>1925</v>
      </c>
      <c r="F71" s="74" t="s">
        <v>1926</v>
      </c>
      <c r="G71" s="75" t="s">
        <v>1927</v>
      </c>
      <c r="H71" s="74" t="s">
        <v>1928</v>
      </c>
    </row>
    <row r="72" s="11" customFormat="1" ht="42.75" spans="1:8">
      <c r="A72" s="76"/>
      <c r="B72" s="77"/>
      <c r="C72" s="78" t="s">
        <v>1779</v>
      </c>
      <c r="D72" s="74" t="s">
        <v>1912</v>
      </c>
      <c r="E72" s="74" t="s">
        <v>1929</v>
      </c>
      <c r="F72" s="74" t="s">
        <v>1930</v>
      </c>
      <c r="G72" s="75" t="s">
        <v>1927</v>
      </c>
      <c r="H72" s="74" t="s">
        <v>1928</v>
      </c>
    </row>
    <row r="73" s="11" customFormat="1" ht="57" spans="1:8">
      <c r="A73" s="76"/>
      <c r="B73" s="77"/>
      <c r="C73" s="79"/>
      <c r="D73" s="74" t="s">
        <v>1912</v>
      </c>
      <c r="E73" s="74" t="s">
        <v>1931</v>
      </c>
      <c r="F73" s="74" t="s">
        <v>1932</v>
      </c>
      <c r="G73" s="75" t="s">
        <v>1927</v>
      </c>
      <c r="H73" s="74" t="s">
        <v>1928</v>
      </c>
    </row>
    <row r="74" s="11" customFormat="1" ht="42.75" spans="1:8">
      <c r="A74" s="76"/>
      <c r="B74" s="77"/>
      <c r="C74" s="79"/>
      <c r="D74" s="74" t="s">
        <v>1912</v>
      </c>
      <c r="E74" s="74" t="s">
        <v>1933</v>
      </c>
      <c r="F74" s="74" t="s">
        <v>1934</v>
      </c>
      <c r="G74" s="75" t="s">
        <v>1927</v>
      </c>
      <c r="H74" s="74" t="s">
        <v>1928</v>
      </c>
    </row>
    <row r="75" s="11" customFormat="1" ht="42.75" spans="1:8">
      <c r="A75" s="76"/>
      <c r="B75" s="77"/>
      <c r="C75" s="79"/>
      <c r="D75" s="74" t="s">
        <v>1912</v>
      </c>
      <c r="E75" s="74" t="s">
        <v>1935</v>
      </c>
      <c r="F75" s="74" t="s">
        <v>1936</v>
      </c>
      <c r="G75" s="75" t="s">
        <v>1927</v>
      </c>
      <c r="H75" s="74" t="s">
        <v>1928</v>
      </c>
    </row>
    <row r="76" s="11" customFormat="1" ht="42.75" spans="1:8">
      <c r="A76" s="76"/>
      <c r="B76" s="77"/>
      <c r="C76" s="79"/>
      <c r="D76" s="74" t="s">
        <v>1912</v>
      </c>
      <c r="E76" s="74" t="s">
        <v>1937</v>
      </c>
      <c r="F76" s="74" t="s">
        <v>1938</v>
      </c>
      <c r="G76" s="75" t="s">
        <v>1927</v>
      </c>
      <c r="H76" s="74" t="s">
        <v>1928</v>
      </c>
    </row>
    <row r="77" s="11" customFormat="1" ht="42.75" spans="1:8">
      <c r="A77" s="76"/>
      <c r="B77" s="77"/>
      <c r="C77" s="79"/>
      <c r="D77" s="74" t="s">
        <v>1912</v>
      </c>
      <c r="E77" s="74" t="s">
        <v>1939</v>
      </c>
      <c r="F77" s="74" t="s">
        <v>1940</v>
      </c>
      <c r="G77" s="75" t="s">
        <v>1927</v>
      </c>
      <c r="H77" s="74" t="s">
        <v>1928</v>
      </c>
    </row>
    <row r="78" s="11" customFormat="1" ht="42.75" spans="1:8">
      <c r="A78" s="76"/>
      <c r="B78" s="77"/>
      <c r="C78" s="79"/>
      <c r="D78" s="74" t="s">
        <v>1912</v>
      </c>
      <c r="E78" s="74" t="s">
        <v>1941</v>
      </c>
      <c r="F78" s="74" t="s">
        <v>1942</v>
      </c>
      <c r="G78" s="75" t="s">
        <v>1927</v>
      </c>
      <c r="H78" s="74" t="s">
        <v>1928</v>
      </c>
    </row>
    <row r="79" s="11" customFormat="1" ht="42.75" spans="1:8">
      <c r="A79" s="76"/>
      <c r="B79" s="77"/>
      <c r="C79" s="79"/>
      <c r="D79" s="74" t="s">
        <v>1912</v>
      </c>
      <c r="E79" s="74" t="s">
        <v>1943</v>
      </c>
      <c r="F79" s="74" t="s">
        <v>1944</v>
      </c>
      <c r="G79" s="75" t="s">
        <v>1927</v>
      </c>
      <c r="H79" s="74" t="s">
        <v>1928</v>
      </c>
    </row>
    <row r="80" s="11" customFormat="1" ht="42.75" spans="1:8">
      <c r="A80" s="76"/>
      <c r="B80" s="77"/>
      <c r="C80" s="79"/>
      <c r="D80" s="74" t="s">
        <v>1912</v>
      </c>
      <c r="E80" s="74" t="s">
        <v>1945</v>
      </c>
      <c r="F80" s="74" t="s">
        <v>1946</v>
      </c>
      <c r="G80" s="75" t="s">
        <v>1927</v>
      </c>
      <c r="H80" s="74" t="s">
        <v>1928</v>
      </c>
    </row>
    <row r="81" s="11" customFormat="1" ht="42.75" spans="1:8">
      <c r="A81" s="76"/>
      <c r="B81" s="77"/>
      <c r="C81" s="79"/>
      <c r="D81" s="74" t="s">
        <v>1912</v>
      </c>
      <c r="E81" s="74" t="s">
        <v>1947</v>
      </c>
      <c r="F81" s="74" t="s">
        <v>1948</v>
      </c>
      <c r="G81" s="75" t="s">
        <v>1927</v>
      </c>
      <c r="H81" s="74" t="s">
        <v>1928</v>
      </c>
    </row>
    <row r="82" s="11" customFormat="1" ht="42.75" spans="1:8">
      <c r="A82" s="76"/>
      <c r="B82" s="77"/>
      <c r="C82" s="80"/>
      <c r="D82" s="74" t="s">
        <v>1912</v>
      </c>
      <c r="E82" s="74" t="s">
        <v>1949</v>
      </c>
      <c r="F82" s="74" t="s">
        <v>1950</v>
      </c>
      <c r="G82" s="75" t="s">
        <v>1951</v>
      </c>
      <c r="H82" s="74" t="s">
        <v>1928</v>
      </c>
    </row>
    <row r="83" s="11" customFormat="1" ht="42.75" spans="1:8">
      <c r="A83" s="76"/>
      <c r="B83" s="77"/>
      <c r="C83" s="78" t="s">
        <v>1783</v>
      </c>
      <c r="D83" s="81" t="s">
        <v>1784</v>
      </c>
      <c r="E83" s="81" t="s">
        <v>1952</v>
      </c>
      <c r="F83" s="81" t="s">
        <v>1953</v>
      </c>
      <c r="G83" s="82" t="s">
        <v>1951</v>
      </c>
      <c r="H83" s="81" t="s">
        <v>1928</v>
      </c>
    </row>
    <row r="84" s="11" customFormat="1" ht="14.25" spans="1:8">
      <c r="A84" s="83" t="s">
        <v>1954</v>
      </c>
      <c r="B84" s="83"/>
      <c r="C84" s="83"/>
      <c r="D84" s="83"/>
      <c r="E84" s="83"/>
      <c r="F84" s="83"/>
      <c r="G84" s="83"/>
      <c r="H84" s="83"/>
    </row>
    <row r="85" s="11" customFormat="1" ht="99.75" spans="1:8">
      <c r="A85" s="84" t="s">
        <v>1955</v>
      </c>
      <c r="B85" s="85" t="s">
        <v>1956</v>
      </c>
      <c r="C85" s="86" t="s">
        <v>1767</v>
      </c>
      <c r="D85" s="87" t="s">
        <v>1768</v>
      </c>
      <c r="E85" s="87" t="s">
        <v>1957</v>
      </c>
      <c r="F85" s="87" t="s">
        <v>1958</v>
      </c>
      <c r="G85" s="88" t="s">
        <v>1959</v>
      </c>
      <c r="H85" s="87" t="s">
        <v>1960</v>
      </c>
    </row>
    <row r="86" s="11" customFormat="1" ht="99.75" spans="1:8">
      <c r="A86" s="84"/>
      <c r="B86" s="85"/>
      <c r="C86" s="89"/>
      <c r="D86" s="90" t="s">
        <v>1816</v>
      </c>
      <c r="E86" s="91" t="s">
        <v>1961</v>
      </c>
      <c r="F86" s="91" t="s">
        <v>1962</v>
      </c>
      <c r="G86" s="92" t="s">
        <v>1959</v>
      </c>
      <c r="H86" s="91" t="s">
        <v>1960</v>
      </c>
    </row>
    <row r="87" s="11" customFormat="1" ht="99.75" spans="1:8">
      <c r="A87" s="84"/>
      <c r="B87" s="85"/>
      <c r="C87" s="93" t="s">
        <v>1779</v>
      </c>
      <c r="D87" s="90" t="s">
        <v>1912</v>
      </c>
      <c r="E87" s="91" t="s">
        <v>1963</v>
      </c>
      <c r="F87" s="91" t="s">
        <v>1964</v>
      </c>
      <c r="G87" s="92" t="s">
        <v>1959</v>
      </c>
      <c r="H87" s="91" t="s">
        <v>1960</v>
      </c>
    </row>
    <row r="88" s="11" customFormat="1" ht="99.75" spans="1:8">
      <c r="A88" s="94"/>
      <c r="B88" s="95"/>
      <c r="C88" s="93" t="s">
        <v>1783</v>
      </c>
      <c r="D88" s="96" t="s">
        <v>1784</v>
      </c>
      <c r="E88" s="91" t="s">
        <v>1965</v>
      </c>
      <c r="F88" s="91" t="s">
        <v>1966</v>
      </c>
      <c r="G88" s="92" t="s">
        <v>1959</v>
      </c>
      <c r="H88" s="91" t="s">
        <v>1960</v>
      </c>
    </row>
    <row r="89" s="11" customFormat="1" ht="14.25" spans="1:8">
      <c r="A89" s="97" t="s">
        <v>1967</v>
      </c>
      <c r="B89" s="97"/>
      <c r="C89" s="97"/>
      <c r="D89" s="97"/>
      <c r="E89" s="97"/>
      <c r="F89" s="97"/>
      <c r="G89" s="97"/>
      <c r="H89" s="97"/>
    </row>
    <row r="90" s="11" customFormat="1" ht="34.45" customHeight="1" spans="1:8">
      <c r="A90" s="98" t="s">
        <v>1968</v>
      </c>
      <c r="B90" s="98" t="s">
        <v>1969</v>
      </c>
      <c r="C90" s="99" t="s">
        <v>1767</v>
      </c>
      <c r="D90" s="100" t="s">
        <v>1768</v>
      </c>
      <c r="E90" s="100" t="s">
        <v>1970</v>
      </c>
      <c r="F90" s="100" t="s">
        <v>1971</v>
      </c>
      <c r="G90" s="100" t="s">
        <v>1972</v>
      </c>
      <c r="H90" s="100"/>
    </row>
    <row r="91" s="11" customFormat="1" ht="28.5" spans="1:8">
      <c r="A91" s="85"/>
      <c r="B91" s="85"/>
      <c r="C91" s="86"/>
      <c r="D91" s="100" t="s">
        <v>1768</v>
      </c>
      <c r="E91" s="100" t="s">
        <v>1973</v>
      </c>
      <c r="F91" s="100" t="s">
        <v>1974</v>
      </c>
      <c r="G91" s="100" t="s">
        <v>1972</v>
      </c>
      <c r="H91" s="100"/>
    </row>
    <row r="92" s="11" customFormat="1" ht="28.5" spans="1:8">
      <c r="A92" s="85"/>
      <c r="B92" s="85"/>
      <c r="C92" s="86"/>
      <c r="D92" s="100" t="s">
        <v>1768</v>
      </c>
      <c r="E92" s="100" t="s">
        <v>1975</v>
      </c>
      <c r="F92" s="101" t="s">
        <v>1976</v>
      </c>
      <c r="G92" s="100" t="s">
        <v>1972</v>
      </c>
      <c r="H92" s="100"/>
    </row>
    <row r="93" s="11" customFormat="1" ht="14.25" spans="1:8">
      <c r="A93" s="85"/>
      <c r="B93" s="85"/>
      <c r="C93" s="86"/>
      <c r="D93" s="100" t="s">
        <v>1768</v>
      </c>
      <c r="E93" s="100" t="s">
        <v>1977</v>
      </c>
      <c r="F93" s="100" t="s">
        <v>1978</v>
      </c>
      <c r="G93" s="100" t="s">
        <v>1972</v>
      </c>
      <c r="H93" s="100"/>
    </row>
    <row r="94" customFormat="1" ht="14.25" spans="1:8">
      <c r="A94" s="85"/>
      <c r="B94" s="85"/>
      <c r="C94" s="86"/>
      <c r="D94" s="100" t="s">
        <v>1768</v>
      </c>
      <c r="E94" s="100" t="s">
        <v>1979</v>
      </c>
      <c r="F94" s="101" t="s">
        <v>1980</v>
      </c>
      <c r="G94" s="100" t="s">
        <v>1972</v>
      </c>
      <c r="H94" s="100"/>
    </row>
    <row r="95" customFormat="1" ht="14.25" spans="1:8">
      <c r="A95" s="85"/>
      <c r="B95" s="85"/>
      <c r="C95" s="86"/>
      <c r="D95" s="100" t="s">
        <v>1768</v>
      </c>
      <c r="E95" s="100" t="s">
        <v>1981</v>
      </c>
      <c r="F95" s="100" t="s">
        <v>1982</v>
      </c>
      <c r="G95" s="100" t="s">
        <v>1972</v>
      </c>
      <c r="H95" s="100"/>
    </row>
    <row r="96" customFormat="1" ht="14.25" spans="1:8">
      <c r="A96" s="85"/>
      <c r="B96" s="85"/>
      <c r="C96" s="86"/>
      <c r="D96" s="100" t="s">
        <v>1768</v>
      </c>
      <c r="E96" s="100" t="s">
        <v>1983</v>
      </c>
      <c r="F96" s="100" t="s">
        <v>1984</v>
      </c>
      <c r="G96" s="100" t="s">
        <v>1972</v>
      </c>
      <c r="H96" s="100"/>
    </row>
    <row r="97" customFormat="1" ht="14.25" spans="1:8">
      <c r="A97" s="85"/>
      <c r="B97" s="85"/>
      <c r="C97" s="89"/>
      <c r="D97" s="100" t="s">
        <v>1768</v>
      </c>
      <c r="E97" s="100" t="s">
        <v>1985</v>
      </c>
      <c r="F97" s="100" t="s">
        <v>1986</v>
      </c>
      <c r="G97" s="100" t="s">
        <v>1972</v>
      </c>
      <c r="H97" s="100"/>
    </row>
    <row r="98" customFormat="1" ht="14.25" spans="1:8">
      <c r="A98" s="85"/>
      <c r="B98" s="85"/>
      <c r="C98" s="102" t="s">
        <v>1816</v>
      </c>
      <c r="D98" s="103" t="s">
        <v>1987</v>
      </c>
      <c r="E98" s="100"/>
      <c r="F98" s="100" t="s">
        <v>1988</v>
      </c>
      <c r="G98" s="100" t="s">
        <v>1972</v>
      </c>
      <c r="H98" s="100"/>
    </row>
    <row r="99" customFormat="1" ht="14.25" spans="1:8">
      <c r="A99" s="85"/>
      <c r="B99" s="85"/>
      <c r="C99" s="99" t="s">
        <v>1779</v>
      </c>
      <c r="D99" s="103" t="s">
        <v>1877</v>
      </c>
      <c r="E99" s="100" t="s">
        <v>1989</v>
      </c>
      <c r="F99" s="100">
        <v>3000</v>
      </c>
      <c r="G99" s="100" t="s">
        <v>1972</v>
      </c>
      <c r="H99" s="100"/>
    </row>
    <row r="100" customFormat="1" ht="14.25" spans="1:8">
      <c r="A100" s="85"/>
      <c r="B100" s="85"/>
      <c r="C100" s="86"/>
      <c r="D100" s="103" t="s">
        <v>1877</v>
      </c>
      <c r="E100" s="100" t="s">
        <v>1990</v>
      </c>
      <c r="F100" s="100" t="s">
        <v>1991</v>
      </c>
      <c r="G100" s="100" t="s">
        <v>1972</v>
      </c>
      <c r="H100" s="100"/>
    </row>
    <row r="101" customFormat="1" ht="14.25" spans="1:8">
      <c r="A101" s="85"/>
      <c r="B101" s="85"/>
      <c r="C101" s="89"/>
      <c r="D101" s="103" t="s">
        <v>1780</v>
      </c>
      <c r="E101" s="100" t="s">
        <v>1992</v>
      </c>
      <c r="F101" s="100"/>
      <c r="G101" s="100" t="s">
        <v>1972</v>
      </c>
      <c r="H101" s="100"/>
    </row>
    <row r="102" customFormat="1" ht="14.25" spans="1:8">
      <c r="A102" s="95"/>
      <c r="B102" s="95"/>
      <c r="C102" s="102" t="s">
        <v>1783</v>
      </c>
      <c r="D102" s="103" t="s">
        <v>1852</v>
      </c>
      <c r="E102" s="27" t="s">
        <v>1993</v>
      </c>
      <c r="F102" s="100" t="s">
        <v>1994</v>
      </c>
      <c r="G102" s="100" t="s">
        <v>1972</v>
      </c>
      <c r="H102" s="100"/>
    </row>
    <row r="103" customFormat="1" ht="14.25" spans="1:8">
      <c r="A103" s="104" t="s">
        <v>1995</v>
      </c>
      <c r="B103" s="105"/>
      <c r="C103" s="105"/>
      <c r="D103" s="105"/>
      <c r="E103" s="105"/>
      <c r="F103" s="105"/>
      <c r="G103" s="105"/>
      <c r="H103" s="106"/>
    </row>
    <row r="104" s="12" customFormat="1" ht="39.45" customHeight="1" spans="1:8">
      <c r="A104" s="36" t="s">
        <v>1996</v>
      </c>
      <c r="B104" s="36" t="s">
        <v>1997</v>
      </c>
      <c r="C104" s="37" t="s">
        <v>1767</v>
      </c>
      <c r="D104" s="107" t="s">
        <v>1768</v>
      </c>
      <c r="E104" s="27" t="s">
        <v>1998</v>
      </c>
      <c r="F104" s="27" t="s">
        <v>1999</v>
      </c>
      <c r="G104" s="108" t="s">
        <v>2000</v>
      </c>
      <c r="H104" s="27"/>
    </row>
    <row r="105" s="12" customFormat="1" ht="39.45" customHeight="1" spans="1:8">
      <c r="A105" s="39"/>
      <c r="B105" s="39"/>
      <c r="C105" s="41"/>
      <c r="D105" s="107" t="s">
        <v>1768</v>
      </c>
      <c r="E105" s="27" t="s">
        <v>2001</v>
      </c>
      <c r="F105" s="43">
        <v>1</v>
      </c>
      <c r="G105" s="108" t="s">
        <v>2000</v>
      </c>
      <c r="H105" s="27"/>
    </row>
    <row r="106" s="12" customFormat="1" ht="39.45" customHeight="1" spans="1:8">
      <c r="A106" s="39"/>
      <c r="B106" s="39"/>
      <c r="C106" s="26" t="s">
        <v>1779</v>
      </c>
      <c r="D106" s="107" t="s">
        <v>1780</v>
      </c>
      <c r="E106" s="27" t="s">
        <v>2002</v>
      </c>
      <c r="F106" s="27"/>
      <c r="G106" s="108" t="s">
        <v>2000</v>
      </c>
      <c r="H106" s="27"/>
    </row>
    <row r="107" s="12" customFormat="1" ht="39.45" customHeight="1" spans="1:8">
      <c r="A107" s="42"/>
      <c r="B107" s="42"/>
      <c r="C107" s="26" t="s">
        <v>1783</v>
      </c>
      <c r="D107" s="107" t="s">
        <v>2003</v>
      </c>
      <c r="E107" s="27" t="s">
        <v>1993</v>
      </c>
      <c r="F107" s="27" t="s">
        <v>2004</v>
      </c>
      <c r="G107" s="108" t="s">
        <v>2000</v>
      </c>
      <c r="H107" s="27"/>
    </row>
    <row r="108" s="12" customFormat="1" ht="14.25" spans="1:8">
      <c r="A108" s="47" t="s">
        <v>2005</v>
      </c>
      <c r="B108" s="47"/>
      <c r="C108" s="47"/>
      <c r="D108" s="47"/>
      <c r="E108" s="47"/>
      <c r="F108" s="47"/>
      <c r="G108" s="47"/>
      <c r="H108" s="47"/>
    </row>
    <row r="109" s="12" customFormat="1" ht="142.5" spans="1:8">
      <c r="A109" s="109" t="s">
        <v>2006</v>
      </c>
      <c r="B109" s="109" t="s">
        <v>2007</v>
      </c>
      <c r="C109" s="110" t="s">
        <v>1767</v>
      </c>
      <c r="D109" s="111" t="s">
        <v>1768</v>
      </c>
      <c r="E109" s="112" t="s">
        <v>2008</v>
      </c>
      <c r="F109" s="112" t="s">
        <v>2009</v>
      </c>
      <c r="G109" s="51" t="s">
        <v>2010</v>
      </c>
      <c r="H109" s="51" t="s">
        <v>2011</v>
      </c>
    </row>
    <row r="110" s="12" customFormat="1" ht="142.5" spans="1:8">
      <c r="A110" s="113"/>
      <c r="B110" s="113"/>
      <c r="C110" s="110" t="s">
        <v>1779</v>
      </c>
      <c r="D110" s="111" t="s">
        <v>1780</v>
      </c>
      <c r="E110" s="112" t="s">
        <v>2012</v>
      </c>
      <c r="F110" s="112" t="s">
        <v>2013</v>
      </c>
      <c r="G110" s="51" t="s">
        <v>2010</v>
      </c>
      <c r="H110" s="51" t="s">
        <v>2011</v>
      </c>
    </row>
    <row r="111" s="12" customFormat="1" ht="142.5" spans="1:8">
      <c r="A111" s="114"/>
      <c r="B111" s="114"/>
      <c r="C111" s="110" t="s">
        <v>1783</v>
      </c>
      <c r="D111" s="111" t="s">
        <v>1784</v>
      </c>
      <c r="E111" s="112" t="s">
        <v>2014</v>
      </c>
      <c r="F111" s="112" t="s">
        <v>2015</v>
      </c>
      <c r="G111" s="51" t="s">
        <v>2010</v>
      </c>
      <c r="H111" s="51" t="s">
        <v>2011</v>
      </c>
    </row>
    <row r="112" s="12" customFormat="1" ht="14.25" spans="1:8">
      <c r="A112" s="115" t="s">
        <v>2016</v>
      </c>
      <c r="B112" s="115"/>
      <c r="C112" s="115"/>
      <c r="D112" s="115"/>
      <c r="E112" s="115"/>
      <c r="F112" s="115"/>
      <c r="G112" s="115"/>
      <c r="H112" s="115"/>
    </row>
    <row r="113" s="13" customFormat="1" ht="85.5" spans="1:8">
      <c r="A113" s="116" t="s">
        <v>2017</v>
      </c>
      <c r="B113" s="117" t="s">
        <v>2018</v>
      </c>
      <c r="C113" s="118" t="s">
        <v>1767</v>
      </c>
      <c r="D113" s="119" t="s">
        <v>1768</v>
      </c>
      <c r="E113" s="119" t="s">
        <v>2019</v>
      </c>
      <c r="F113" s="120" t="s">
        <v>2020</v>
      </c>
      <c r="G113" s="119" t="s">
        <v>2021</v>
      </c>
      <c r="H113" s="119" t="s">
        <v>2022</v>
      </c>
    </row>
    <row r="114" s="13" customFormat="1" ht="42.75" spans="1:8">
      <c r="A114" s="116"/>
      <c r="B114" s="117"/>
      <c r="C114" s="121"/>
      <c r="D114" s="122" t="s">
        <v>1816</v>
      </c>
      <c r="E114" s="122" t="s">
        <v>2023</v>
      </c>
      <c r="F114" s="123" t="s">
        <v>2024</v>
      </c>
      <c r="G114" s="122" t="s">
        <v>2021</v>
      </c>
      <c r="H114" s="122" t="s">
        <v>2025</v>
      </c>
    </row>
    <row r="115" s="13" customFormat="1" ht="28.5" spans="1:8">
      <c r="A115" s="116"/>
      <c r="B115" s="117"/>
      <c r="C115" s="124" t="s">
        <v>1779</v>
      </c>
      <c r="D115" s="122" t="s">
        <v>2026</v>
      </c>
      <c r="E115" s="122" t="s">
        <v>2027</v>
      </c>
      <c r="F115" s="125">
        <v>0.11</v>
      </c>
      <c r="G115" s="122" t="s">
        <v>2021</v>
      </c>
      <c r="H115" s="122" t="s">
        <v>2028</v>
      </c>
    </row>
    <row r="116" s="13" customFormat="1" ht="99.75" spans="1:8">
      <c r="A116" s="116"/>
      <c r="B116" s="117"/>
      <c r="C116" s="121"/>
      <c r="D116" s="122" t="s">
        <v>1780</v>
      </c>
      <c r="E116" s="122" t="s">
        <v>2029</v>
      </c>
      <c r="F116" s="123" t="s">
        <v>2030</v>
      </c>
      <c r="G116" s="122" t="s">
        <v>2021</v>
      </c>
      <c r="H116" s="122" t="s">
        <v>2031</v>
      </c>
    </row>
    <row r="117" s="13" customFormat="1" ht="28.5" spans="1:8">
      <c r="A117" s="126"/>
      <c r="B117" s="127"/>
      <c r="C117" s="128" t="s">
        <v>1783</v>
      </c>
      <c r="D117" s="122" t="s">
        <v>1784</v>
      </c>
      <c r="E117" s="122" t="s">
        <v>2032</v>
      </c>
      <c r="F117" s="123" t="s">
        <v>1826</v>
      </c>
      <c r="G117" s="122" t="s">
        <v>2033</v>
      </c>
      <c r="H117" s="122" t="s">
        <v>1852</v>
      </c>
    </row>
  </sheetData>
  <mergeCells count="56">
    <mergeCell ref="A2:H2"/>
    <mergeCell ref="A6:H6"/>
    <mergeCell ref="A15:H15"/>
    <mergeCell ref="A34:H34"/>
    <mergeCell ref="A42:H42"/>
    <mergeCell ref="A51:H51"/>
    <mergeCell ref="A70:H70"/>
    <mergeCell ref="A84:H84"/>
    <mergeCell ref="A89:H89"/>
    <mergeCell ref="A103:H103"/>
    <mergeCell ref="A108:H108"/>
    <mergeCell ref="A112:H112"/>
    <mergeCell ref="A7:A14"/>
    <mergeCell ref="A16:A33"/>
    <mergeCell ref="A35:A41"/>
    <mergeCell ref="A43:A47"/>
    <mergeCell ref="A48:A50"/>
    <mergeCell ref="A52:A69"/>
    <mergeCell ref="A71:A83"/>
    <mergeCell ref="A85:A88"/>
    <mergeCell ref="A90:A102"/>
    <mergeCell ref="A104:A107"/>
    <mergeCell ref="A109:A111"/>
    <mergeCell ref="A113:A117"/>
    <mergeCell ref="B7:B14"/>
    <mergeCell ref="B16:B33"/>
    <mergeCell ref="B35:B41"/>
    <mergeCell ref="B43:B47"/>
    <mergeCell ref="B48:B50"/>
    <mergeCell ref="B52:B69"/>
    <mergeCell ref="B71:B83"/>
    <mergeCell ref="B85:B88"/>
    <mergeCell ref="B90:B102"/>
    <mergeCell ref="B104:B107"/>
    <mergeCell ref="B109:B111"/>
    <mergeCell ref="B113:B117"/>
    <mergeCell ref="C7:C11"/>
    <mergeCell ref="C12:C13"/>
    <mergeCell ref="C16:C30"/>
    <mergeCell ref="C31:C32"/>
    <mergeCell ref="C35:C38"/>
    <mergeCell ref="C39:C40"/>
    <mergeCell ref="C43:C45"/>
    <mergeCell ref="C52:C61"/>
    <mergeCell ref="C62:C67"/>
    <mergeCell ref="C68:C69"/>
    <mergeCell ref="C72:C82"/>
    <mergeCell ref="C85:C86"/>
    <mergeCell ref="C90:C97"/>
    <mergeCell ref="C99:C101"/>
    <mergeCell ref="C104:C105"/>
    <mergeCell ref="C113:C114"/>
    <mergeCell ref="C115:C116"/>
    <mergeCell ref="D43:D44"/>
    <mergeCell ref="G12:G13"/>
    <mergeCell ref="H12:H13"/>
  </mergeCells>
  <pageMargins left="0.748031496062992" right="0.748031496062992" top="0.984251968503937" bottom="0.984251968503937" header="0.511811023622047" footer="0.511811023622047"/>
  <pageSetup paperSize="9" scale="54" fitToHeight="0" orientation="landscape"/>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
  <sheetViews>
    <sheetView zoomScale="80" zoomScaleNormal="80" workbookViewId="0">
      <selection activeCell="A1" sqref="$A1:$XFD1048576"/>
    </sheetView>
  </sheetViews>
  <sheetFormatPr defaultColWidth="9" defaultRowHeight="13.5" outlineLevelCol="1"/>
  <cols>
    <col min="1" max="1" width="15" style="1" customWidth="1"/>
    <col min="2" max="2" width="104.441666666667" style="1" customWidth="1"/>
    <col min="3" max="16384" width="9" style="1"/>
  </cols>
  <sheetData>
    <row r="1" ht="31.95" customHeight="1" spans="1:2">
      <c r="A1" s="2" t="s">
        <v>2034</v>
      </c>
      <c r="B1" s="2"/>
    </row>
    <row r="3" ht="40.25" customHeight="1" spans="1:2">
      <c r="A3" s="3" t="s">
        <v>2035</v>
      </c>
      <c r="B3" s="4" t="s">
        <v>2036</v>
      </c>
    </row>
    <row r="4" s="1" customFormat="1" ht="41.95" customHeight="1" spans="1:2">
      <c r="A4" s="5" t="s">
        <v>2037</v>
      </c>
      <c r="B4" s="6" t="s">
        <v>2038</v>
      </c>
    </row>
    <row r="5" s="1" customFormat="1" ht="78.45" customHeight="1" spans="1:2">
      <c r="A5" s="5" t="s">
        <v>2039</v>
      </c>
      <c r="B5" s="6" t="s">
        <v>2040</v>
      </c>
    </row>
    <row r="6" s="1" customFormat="1" ht="82.2" customHeight="1" spans="1:2">
      <c r="A6" s="5" t="s">
        <v>2041</v>
      </c>
      <c r="B6" s="6" t="s">
        <v>2042</v>
      </c>
    </row>
    <row r="7" s="1" customFormat="1" ht="213.75" spans="1:2">
      <c r="A7" s="5" t="s">
        <v>2043</v>
      </c>
      <c r="B7" s="6" t="s">
        <v>2044</v>
      </c>
    </row>
    <row r="8" ht="41.5" customHeight="1" spans="1:2">
      <c r="A8" s="5" t="s">
        <v>2045</v>
      </c>
      <c r="B8" s="6" t="s">
        <v>2046</v>
      </c>
    </row>
    <row r="9" ht="75.15" customHeight="1" spans="1:2">
      <c r="A9" s="5" t="s">
        <v>2047</v>
      </c>
      <c r="B9" s="6" t="s">
        <v>2048</v>
      </c>
    </row>
    <row r="10" ht="75.8" customHeight="1" spans="1:2">
      <c r="A10" s="5" t="s">
        <v>2049</v>
      </c>
      <c r="B10" s="6" t="s">
        <v>2050</v>
      </c>
    </row>
    <row r="11" ht="87.65" customHeight="1" spans="1:2">
      <c r="A11" s="5" t="s">
        <v>2051</v>
      </c>
      <c r="B11" s="6" t="s">
        <v>2052</v>
      </c>
    </row>
    <row r="12" ht="135.25" customHeight="1" spans="1:2">
      <c r="A12" s="5" t="s">
        <v>2053</v>
      </c>
      <c r="B12" s="6" t="s">
        <v>2054</v>
      </c>
    </row>
    <row r="13" ht="107.1" customHeight="1" spans="1:2">
      <c r="A13" s="5" t="s">
        <v>2055</v>
      </c>
      <c r="B13" s="6" t="s">
        <v>2056</v>
      </c>
    </row>
    <row r="14" ht="71.4" customHeight="1" spans="1:2">
      <c r="A14" s="5" t="s">
        <v>2057</v>
      </c>
      <c r="B14" s="6" t="s">
        <v>2058</v>
      </c>
    </row>
  </sheetData>
  <mergeCells count="1">
    <mergeCell ref="A1:B1"/>
  </mergeCells>
  <conditionalFormatting sqref="A4">
    <cfRule type="expression" dxfId="1" priority="7" stopIfTrue="1">
      <formula>"len($A:$A)=3"</formula>
    </cfRule>
  </conditionalFormatting>
  <conditionalFormatting sqref="B4">
    <cfRule type="expression" dxfId="1" priority="6" stopIfTrue="1">
      <formula>"len($A:$A)=3"</formula>
    </cfRule>
  </conditionalFormatting>
  <conditionalFormatting sqref="A5">
    <cfRule type="expression" dxfId="1" priority="4" stopIfTrue="1">
      <formula>"len($A:$A)=3"</formula>
    </cfRule>
  </conditionalFormatting>
  <conditionalFormatting sqref="A8">
    <cfRule type="expression" dxfId="1" priority="1" stopIfTrue="1">
      <formula>"len($A:$A)=3"</formula>
    </cfRule>
  </conditionalFormatting>
  <conditionalFormatting sqref="A6:A7">
    <cfRule type="expression" dxfId="1" priority="8" stopIfTrue="1">
      <formula>"len($A:$A)=3"</formula>
    </cfRule>
  </conditionalFormatting>
  <conditionalFormatting sqref="A9:A14">
    <cfRule type="expression" dxfId="1" priority="3" stopIfTrue="1">
      <formula>"len($A:$A)=3"</formula>
    </cfRule>
  </conditionalFormatting>
  <conditionalFormatting sqref="B5:B7">
    <cfRule type="expression" dxfId="1" priority="5" stopIfTrue="1">
      <formula>"len($A:$A)=3"</formula>
    </cfRule>
  </conditionalFormatting>
  <conditionalFormatting sqref="B8:B14">
    <cfRule type="expression" dxfId="1" priority="2" stopIfTrue="1">
      <formula>"len($A:$A)=3"</formula>
    </cfRule>
  </conditionalFormatting>
  <pageMargins left="0.748031496062992" right="0.748031496062992" top="0.984251968503937" bottom="0.984251968503937" header="0.511811023622047" footer="0.511811023622047"/>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11"/>
  <sheetViews>
    <sheetView showZeros="0" view="pageBreakPreview" zoomScaleNormal="100" workbookViewId="0">
      <pane xSplit="1" ySplit="3" topLeftCell="B1244" activePane="bottomRight" state="frozen"/>
      <selection/>
      <selection pane="topRight"/>
      <selection pane="bottomLeft"/>
      <selection pane="bottomRight" activeCell="B3" sqref="B3:D3"/>
    </sheetView>
  </sheetViews>
  <sheetFormatPr defaultColWidth="9" defaultRowHeight="14.25" outlineLevelCol="3"/>
  <cols>
    <col min="1" max="1" width="44.4416666666667" style="251" customWidth="1"/>
    <col min="2" max="3" width="21.6666666666667" style="251" customWidth="1"/>
    <col min="4" max="4" width="21.6666666666667" style="452" customWidth="1"/>
    <col min="5" max="16384" width="9" style="251"/>
  </cols>
  <sheetData>
    <row r="1" s="289" customFormat="1" ht="45.25" customHeight="1" spans="1:4">
      <c r="A1" s="366" t="s">
        <v>89</v>
      </c>
      <c r="B1" s="366"/>
      <c r="C1" s="366"/>
      <c r="D1" s="366"/>
    </row>
    <row r="2" s="289" customFormat="1" ht="20.05" customHeight="1" spans="1:4">
      <c r="A2" s="453"/>
      <c r="B2" s="368"/>
      <c r="C2" s="454"/>
      <c r="D2" s="454" t="s">
        <v>2</v>
      </c>
    </row>
    <row r="3" s="450" customFormat="1" ht="39" customHeight="1" spans="1:4">
      <c r="A3" s="370" t="s">
        <v>3</v>
      </c>
      <c r="B3" s="174" t="s">
        <v>4</v>
      </c>
      <c r="C3" s="174" t="s">
        <v>5</v>
      </c>
      <c r="D3" s="334" t="s">
        <v>6</v>
      </c>
    </row>
    <row r="4" ht="36" customHeight="1" spans="1:4">
      <c r="A4" s="455" t="s">
        <v>46</v>
      </c>
      <c r="B4" s="456">
        <f>SUM(B5,B17,B26,B37,B48,B59,B70,B82,B91,B104,B114,B123,B134,B147,B154,B162,B168,B175,B182,B189,B196,B203,B211,B217,B223,B230,B245)</f>
        <v>64304</v>
      </c>
      <c r="C4" s="456">
        <f>SUM(C5,C17,C26,C37,C48,C59,C70,C82,C91,C104,C114,C123,C134,C147,C154,C162,C168,C175,C182,C189,C196,C203,C211,C217,C223,C230,C245)</f>
        <v>123043</v>
      </c>
      <c r="D4" s="457">
        <f t="shared" ref="D4:D67" si="0">IF(B4&lt;&gt;0,C4/B4-1,"")</f>
        <v>0.913457949738741</v>
      </c>
    </row>
    <row r="5" ht="36" customHeight="1" spans="1:4">
      <c r="A5" s="458" t="s">
        <v>90</v>
      </c>
      <c r="B5" s="459">
        <f>SUM(B6:B16)</f>
        <v>2617</v>
      </c>
      <c r="C5" s="459">
        <f>SUM(C6:C16)</f>
        <v>2815</v>
      </c>
      <c r="D5" s="457">
        <f t="shared" si="0"/>
        <v>0.0756591517004204</v>
      </c>
    </row>
    <row r="6" ht="36" customHeight="1" spans="1:4">
      <c r="A6" s="458" t="s">
        <v>91</v>
      </c>
      <c r="B6" s="381">
        <v>1411</v>
      </c>
      <c r="C6" s="381">
        <v>1477</v>
      </c>
      <c r="D6" s="457">
        <f t="shared" si="0"/>
        <v>0.0467753366406805</v>
      </c>
    </row>
    <row r="7" ht="36" customHeight="1" spans="1:4">
      <c r="A7" s="458" t="s">
        <v>92</v>
      </c>
      <c r="B7" s="381">
        <v>817</v>
      </c>
      <c r="C7" s="381">
        <v>929</v>
      </c>
      <c r="D7" s="457">
        <f t="shared" si="0"/>
        <v>0.137086903304773</v>
      </c>
    </row>
    <row r="8" ht="36" customHeight="1" spans="1:4">
      <c r="A8" s="458" t="s">
        <v>93</v>
      </c>
      <c r="B8" s="381">
        <v>0</v>
      </c>
      <c r="C8" s="381">
        <v>0</v>
      </c>
      <c r="D8" s="457" t="str">
        <f t="shared" si="0"/>
        <v/>
      </c>
    </row>
    <row r="9" ht="36" customHeight="1" spans="1:4">
      <c r="A9" s="458" t="s">
        <v>94</v>
      </c>
      <c r="B9" s="381">
        <v>0</v>
      </c>
      <c r="C9" s="381">
        <v>0</v>
      </c>
      <c r="D9" s="457" t="str">
        <f t="shared" si="0"/>
        <v/>
      </c>
    </row>
    <row r="10" ht="36" customHeight="1" spans="1:4">
      <c r="A10" s="458" t="s">
        <v>95</v>
      </c>
      <c r="B10" s="381">
        <v>20</v>
      </c>
      <c r="C10" s="381">
        <v>30</v>
      </c>
      <c r="D10" s="457">
        <f t="shared" si="0"/>
        <v>0.5</v>
      </c>
    </row>
    <row r="11" ht="36" customHeight="1" spans="1:4">
      <c r="A11" s="458" t="s">
        <v>96</v>
      </c>
      <c r="B11" s="381">
        <v>0</v>
      </c>
      <c r="C11" s="381">
        <v>0</v>
      </c>
      <c r="D11" s="457" t="str">
        <f t="shared" si="0"/>
        <v/>
      </c>
    </row>
    <row r="12" ht="36" customHeight="1" spans="1:4">
      <c r="A12" s="458" t="s">
        <v>97</v>
      </c>
      <c r="B12" s="381">
        <v>100</v>
      </c>
      <c r="C12" s="381">
        <v>100</v>
      </c>
      <c r="D12" s="457">
        <f t="shared" si="0"/>
        <v>0</v>
      </c>
    </row>
    <row r="13" ht="36" customHeight="1" spans="1:4">
      <c r="A13" s="458" t="s">
        <v>98</v>
      </c>
      <c r="B13" s="381">
        <v>249</v>
      </c>
      <c r="C13" s="381">
        <v>269</v>
      </c>
      <c r="D13" s="457">
        <f t="shared" si="0"/>
        <v>0.0803212851405624</v>
      </c>
    </row>
    <row r="14" ht="36" customHeight="1" spans="1:4">
      <c r="A14" s="458" t="s">
        <v>99</v>
      </c>
      <c r="B14" s="381">
        <v>0</v>
      </c>
      <c r="C14" s="381">
        <v>0</v>
      </c>
      <c r="D14" s="457" t="str">
        <f t="shared" si="0"/>
        <v/>
      </c>
    </row>
    <row r="15" ht="36" customHeight="1" spans="1:4">
      <c r="A15" s="458" t="s">
        <v>100</v>
      </c>
      <c r="B15" s="381">
        <v>0</v>
      </c>
      <c r="C15" s="381">
        <v>10</v>
      </c>
      <c r="D15" s="457" t="str">
        <f t="shared" si="0"/>
        <v/>
      </c>
    </row>
    <row r="16" ht="36" customHeight="1" spans="1:4">
      <c r="A16" s="458" t="s">
        <v>101</v>
      </c>
      <c r="B16" s="381">
        <v>20</v>
      </c>
      <c r="C16" s="381">
        <v>0</v>
      </c>
      <c r="D16" s="457">
        <f t="shared" si="0"/>
        <v>-1</v>
      </c>
    </row>
    <row r="17" ht="36" customHeight="1" spans="1:4">
      <c r="A17" s="458" t="s">
        <v>102</v>
      </c>
      <c r="B17" s="459">
        <f>SUM(B18:B25)</f>
        <v>2199</v>
      </c>
      <c r="C17" s="459">
        <f>SUM(C18:C25)</f>
        <v>2212</v>
      </c>
      <c r="D17" s="457">
        <f t="shared" si="0"/>
        <v>0.0059117780809459</v>
      </c>
    </row>
    <row r="18" ht="36" customHeight="1" spans="1:4">
      <c r="A18" s="458" t="s">
        <v>91</v>
      </c>
      <c r="B18" s="381">
        <v>1216</v>
      </c>
      <c r="C18" s="381">
        <v>1149</v>
      </c>
      <c r="D18" s="457">
        <f t="shared" si="0"/>
        <v>-0.0550986842105263</v>
      </c>
    </row>
    <row r="19" ht="36" customHeight="1" spans="1:4">
      <c r="A19" s="458" t="s">
        <v>92</v>
      </c>
      <c r="B19" s="381">
        <v>685</v>
      </c>
      <c r="C19" s="381">
        <v>695</v>
      </c>
      <c r="D19" s="457">
        <f t="shared" si="0"/>
        <v>0.0145985401459854</v>
      </c>
    </row>
    <row r="20" ht="36" customHeight="1" spans="1:4">
      <c r="A20" s="458" t="s">
        <v>93</v>
      </c>
      <c r="B20" s="381">
        <v>0</v>
      </c>
      <c r="C20" s="381">
        <v>0</v>
      </c>
      <c r="D20" s="457" t="str">
        <f t="shared" si="0"/>
        <v/>
      </c>
    </row>
    <row r="21" ht="36" customHeight="1" spans="1:4">
      <c r="A21" s="458" t="s">
        <v>103</v>
      </c>
      <c r="B21" s="381">
        <v>0</v>
      </c>
      <c r="C21" s="381">
        <v>0</v>
      </c>
      <c r="D21" s="457" t="str">
        <f t="shared" si="0"/>
        <v/>
      </c>
    </row>
    <row r="22" ht="36" customHeight="1" spans="1:4">
      <c r="A22" s="458" t="s">
        <v>104</v>
      </c>
      <c r="B22" s="381">
        <v>130</v>
      </c>
      <c r="C22" s="381">
        <v>130</v>
      </c>
      <c r="D22" s="457">
        <f t="shared" si="0"/>
        <v>0</v>
      </c>
    </row>
    <row r="23" ht="36" customHeight="1" spans="1:4">
      <c r="A23" s="458" t="s">
        <v>105</v>
      </c>
      <c r="B23" s="381">
        <v>138</v>
      </c>
      <c r="C23" s="381">
        <v>238</v>
      </c>
      <c r="D23" s="457">
        <f t="shared" si="0"/>
        <v>0.72463768115942</v>
      </c>
    </row>
    <row r="24" ht="36" customHeight="1" spans="1:4">
      <c r="A24" s="458" t="s">
        <v>100</v>
      </c>
      <c r="B24" s="381">
        <v>0</v>
      </c>
      <c r="C24" s="381">
        <v>0</v>
      </c>
      <c r="D24" s="457" t="str">
        <f t="shared" si="0"/>
        <v/>
      </c>
    </row>
    <row r="25" ht="36" customHeight="1" spans="1:4">
      <c r="A25" s="458" t="s">
        <v>106</v>
      </c>
      <c r="B25" s="381">
        <v>30</v>
      </c>
      <c r="C25" s="381">
        <v>0</v>
      </c>
      <c r="D25" s="457">
        <f t="shared" si="0"/>
        <v>-1</v>
      </c>
    </row>
    <row r="26" ht="36" customHeight="1" spans="1:4">
      <c r="A26" s="458" t="s">
        <v>107</v>
      </c>
      <c r="B26" s="459">
        <f>SUM(B27:B36)</f>
        <v>6275</v>
      </c>
      <c r="C26" s="459">
        <f>SUM(C27:C36)</f>
        <v>6242</v>
      </c>
      <c r="D26" s="457">
        <f t="shared" si="0"/>
        <v>-0.0052589641434263</v>
      </c>
    </row>
    <row r="27" ht="36" customHeight="1" spans="1:4">
      <c r="A27" s="458" t="s">
        <v>91</v>
      </c>
      <c r="B27" s="381">
        <v>3751</v>
      </c>
      <c r="C27" s="381">
        <v>3568</v>
      </c>
      <c r="D27" s="457">
        <f t="shared" si="0"/>
        <v>-0.0487869901359638</v>
      </c>
    </row>
    <row r="28" ht="36" customHeight="1" spans="1:4">
      <c r="A28" s="458" t="s">
        <v>92</v>
      </c>
      <c r="B28" s="381">
        <v>1990</v>
      </c>
      <c r="C28" s="381">
        <v>2317</v>
      </c>
      <c r="D28" s="457">
        <f t="shared" si="0"/>
        <v>0.164321608040201</v>
      </c>
    </row>
    <row r="29" ht="36" customHeight="1" spans="1:4">
      <c r="A29" s="458" t="s">
        <v>93</v>
      </c>
      <c r="B29" s="381">
        <v>0</v>
      </c>
      <c r="C29" s="381">
        <v>0</v>
      </c>
      <c r="D29" s="457" t="str">
        <f t="shared" si="0"/>
        <v/>
      </c>
    </row>
    <row r="30" ht="36" customHeight="1" spans="1:4">
      <c r="A30" s="458" t="s">
        <v>108</v>
      </c>
      <c r="B30" s="381">
        <v>0</v>
      </c>
      <c r="C30" s="381">
        <v>0</v>
      </c>
      <c r="D30" s="457" t="str">
        <f t="shared" si="0"/>
        <v/>
      </c>
    </row>
    <row r="31" ht="36" customHeight="1" spans="1:4">
      <c r="A31" s="458" t="s">
        <v>109</v>
      </c>
      <c r="B31" s="381">
        <v>0</v>
      </c>
      <c r="C31" s="381">
        <v>0</v>
      </c>
      <c r="D31" s="457" t="str">
        <f t="shared" si="0"/>
        <v/>
      </c>
    </row>
    <row r="32" ht="36" customHeight="1" spans="1:4">
      <c r="A32" s="458" t="s">
        <v>110</v>
      </c>
      <c r="B32" s="381">
        <v>0</v>
      </c>
      <c r="C32" s="381">
        <v>0</v>
      </c>
      <c r="D32" s="457" t="str">
        <f t="shared" si="0"/>
        <v/>
      </c>
    </row>
    <row r="33" ht="36" customHeight="1" spans="1:4">
      <c r="A33" s="458" t="s">
        <v>111</v>
      </c>
      <c r="B33" s="381">
        <v>531</v>
      </c>
      <c r="C33" s="381">
        <v>327</v>
      </c>
      <c r="D33" s="457">
        <f t="shared" si="0"/>
        <v>-0.384180790960452</v>
      </c>
    </row>
    <row r="34" ht="36" customHeight="1" spans="1:4">
      <c r="A34" s="458" t="s">
        <v>112</v>
      </c>
      <c r="B34" s="381">
        <v>0</v>
      </c>
      <c r="C34" s="381">
        <v>0</v>
      </c>
      <c r="D34" s="457" t="str">
        <f t="shared" si="0"/>
        <v/>
      </c>
    </row>
    <row r="35" ht="36" customHeight="1" spans="1:4">
      <c r="A35" s="458" t="s">
        <v>100</v>
      </c>
      <c r="B35" s="381">
        <v>0</v>
      </c>
      <c r="C35" s="381">
        <v>12</v>
      </c>
      <c r="D35" s="457" t="str">
        <f t="shared" si="0"/>
        <v/>
      </c>
    </row>
    <row r="36" ht="36" customHeight="1" spans="1:4">
      <c r="A36" s="458" t="s">
        <v>113</v>
      </c>
      <c r="B36" s="381">
        <v>3</v>
      </c>
      <c r="C36" s="381">
        <v>18</v>
      </c>
      <c r="D36" s="457">
        <f t="shared" si="0"/>
        <v>5</v>
      </c>
    </row>
    <row r="37" ht="36" customHeight="1" spans="1:4">
      <c r="A37" s="458" t="s">
        <v>114</v>
      </c>
      <c r="B37" s="460">
        <f>SUM(B38:B47)</f>
        <v>5937</v>
      </c>
      <c r="C37" s="460">
        <f>SUM(C38:C47)</f>
        <v>15742</v>
      </c>
      <c r="D37" s="457">
        <f t="shared" si="0"/>
        <v>1.65150749536803</v>
      </c>
    </row>
    <row r="38" ht="36" customHeight="1" spans="1:4">
      <c r="A38" s="458" t="s">
        <v>91</v>
      </c>
      <c r="B38" s="459">
        <v>3764</v>
      </c>
      <c r="C38" s="459">
        <v>1786</v>
      </c>
      <c r="D38" s="457">
        <f t="shared" si="0"/>
        <v>-0.525504782146653</v>
      </c>
    </row>
    <row r="39" ht="36" customHeight="1" spans="1:4">
      <c r="A39" s="458" t="s">
        <v>92</v>
      </c>
      <c r="B39" s="381">
        <v>190</v>
      </c>
      <c r="C39" s="381">
        <v>0</v>
      </c>
      <c r="D39" s="457">
        <f t="shared" si="0"/>
        <v>-1</v>
      </c>
    </row>
    <row r="40" ht="36" customHeight="1" spans="1:4">
      <c r="A40" s="458" t="s">
        <v>93</v>
      </c>
      <c r="B40" s="381">
        <v>20</v>
      </c>
      <c r="C40" s="381">
        <v>0</v>
      </c>
      <c r="D40" s="457">
        <f t="shared" si="0"/>
        <v>-1</v>
      </c>
    </row>
    <row r="41" ht="36" customHeight="1" spans="1:4">
      <c r="A41" s="458" t="s">
        <v>115</v>
      </c>
      <c r="B41" s="381">
        <v>0</v>
      </c>
      <c r="C41" s="381">
        <v>0</v>
      </c>
      <c r="D41" s="457" t="str">
        <f t="shared" si="0"/>
        <v/>
      </c>
    </row>
    <row r="42" ht="36" customHeight="1" spans="1:4">
      <c r="A42" s="458" t="s">
        <v>116</v>
      </c>
      <c r="B42" s="381">
        <v>0</v>
      </c>
      <c r="C42" s="381">
        <v>0</v>
      </c>
      <c r="D42" s="457" t="str">
        <f t="shared" si="0"/>
        <v/>
      </c>
    </row>
    <row r="43" ht="36" customHeight="1" spans="1:4">
      <c r="A43" s="458" t="s">
        <v>117</v>
      </c>
      <c r="B43" s="381">
        <v>0</v>
      </c>
      <c r="C43" s="381">
        <v>0</v>
      </c>
      <c r="D43" s="457" t="str">
        <f t="shared" si="0"/>
        <v/>
      </c>
    </row>
    <row r="44" ht="36" customHeight="1" spans="1:4">
      <c r="A44" s="458" t="s">
        <v>118</v>
      </c>
      <c r="B44" s="381">
        <v>0</v>
      </c>
      <c r="C44" s="381">
        <v>0</v>
      </c>
      <c r="D44" s="457" t="str">
        <f t="shared" si="0"/>
        <v/>
      </c>
    </row>
    <row r="45" ht="36" customHeight="1" spans="1:4">
      <c r="A45" s="458" t="s">
        <v>119</v>
      </c>
      <c r="B45" s="381">
        <v>6</v>
      </c>
      <c r="C45" s="381">
        <v>0</v>
      </c>
      <c r="D45" s="457">
        <f t="shared" si="0"/>
        <v>-1</v>
      </c>
    </row>
    <row r="46" ht="36" customHeight="1" spans="1:4">
      <c r="A46" s="458" t="s">
        <v>100</v>
      </c>
      <c r="B46" s="381">
        <v>965</v>
      </c>
      <c r="C46" s="381">
        <v>967</v>
      </c>
      <c r="D46" s="457">
        <f t="shared" si="0"/>
        <v>0.00207253886010372</v>
      </c>
    </row>
    <row r="47" ht="36" customHeight="1" spans="1:4">
      <c r="A47" s="458" t="s">
        <v>120</v>
      </c>
      <c r="B47" s="381">
        <v>992</v>
      </c>
      <c r="C47" s="381">
        <v>12989</v>
      </c>
      <c r="D47" s="457">
        <f t="shared" si="0"/>
        <v>12.09375</v>
      </c>
    </row>
    <row r="48" ht="36" customHeight="1" spans="1:4">
      <c r="A48" s="458" t="s">
        <v>121</v>
      </c>
      <c r="B48" s="460">
        <f>SUM(B49:B58)</f>
        <v>1585</v>
      </c>
      <c r="C48" s="460">
        <f>SUM(C49:C58)</f>
        <v>2158</v>
      </c>
      <c r="D48" s="457">
        <f t="shared" si="0"/>
        <v>0.361514195583596</v>
      </c>
    </row>
    <row r="49" ht="36" customHeight="1" spans="1:4">
      <c r="A49" s="458" t="s">
        <v>91</v>
      </c>
      <c r="B49" s="459">
        <v>848</v>
      </c>
      <c r="C49" s="459">
        <v>918</v>
      </c>
      <c r="D49" s="457">
        <f t="shared" si="0"/>
        <v>0.0825471698113207</v>
      </c>
    </row>
    <row r="50" ht="36" customHeight="1" spans="1:4">
      <c r="A50" s="458" t="s">
        <v>92</v>
      </c>
      <c r="B50" s="381">
        <v>163</v>
      </c>
      <c r="C50" s="381">
        <v>0</v>
      </c>
      <c r="D50" s="457">
        <f t="shared" si="0"/>
        <v>-1</v>
      </c>
    </row>
    <row r="51" ht="36" customHeight="1" spans="1:4">
      <c r="A51" s="458" t="s">
        <v>93</v>
      </c>
      <c r="B51" s="381">
        <v>0</v>
      </c>
      <c r="C51" s="381">
        <v>0</v>
      </c>
      <c r="D51" s="457" t="str">
        <f t="shared" si="0"/>
        <v/>
      </c>
    </row>
    <row r="52" ht="36" customHeight="1" spans="1:4">
      <c r="A52" s="458" t="s">
        <v>122</v>
      </c>
      <c r="B52" s="381">
        <v>40</v>
      </c>
      <c r="C52" s="381">
        <v>40</v>
      </c>
      <c r="D52" s="457">
        <f t="shared" si="0"/>
        <v>0</v>
      </c>
    </row>
    <row r="53" ht="36" customHeight="1" spans="1:4">
      <c r="A53" s="458" t="s">
        <v>123</v>
      </c>
      <c r="B53" s="381">
        <v>0</v>
      </c>
      <c r="C53" s="381">
        <v>0</v>
      </c>
      <c r="D53" s="457" t="str">
        <f t="shared" si="0"/>
        <v/>
      </c>
    </row>
    <row r="54" ht="36" customHeight="1" spans="1:4">
      <c r="A54" s="458" t="s">
        <v>124</v>
      </c>
      <c r="B54" s="381">
        <v>0</v>
      </c>
      <c r="C54" s="381">
        <v>0</v>
      </c>
      <c r="D54" s="457" t="str">
        <f t="shared" si="0"/>
        <v/>
      </c>
    </row>
    <row r="55" ht="36" customHeight="1" spans="1:4">
      <c r="A55" s="458" t="s">
        <v>125</v>
      </c>
      <c r="B55" s="381">
        <v>166</v>
      </c>
      <c r="C55" s="381">
        <v>820</v>
      </c>
      <c r="D55" s="457">
        <f t="shared" si="0"/>
        <v>3.93975903614458</v>
      </c>
    </row>
    <row r="56" ht="36" customHeight="1" spans="1:4">
      <c r="A56" s="458" t="s">
        <v>126</v>
      </c>
      <c r="B56" s="381">
        <v>250</v>
      </c>
      <c r="C56" s="381">
        <v>250</v>
      </c>
      <c r="D56" s="457">
        <f t="shared" si="0"/>
        <v>0</v>
      </c>
    </row>
    <row r="57" ht="36" customHeight="1" spans="1:4">
      <c r="A57" s="458" t="s">
        <v>100</v>
      </c>
      <c r="B57" s="381">
        <v>0</v>
      </c>
      <c r="C57" s="381">
        <v>0</v>
      </c>
      <c r="D57" s="457" t="str">
        <f t="shared" si="0"/>
        <v/>
      </c>
    </row>
    <row r="58" ht="36" customHeight="1" spans="1:4">
      <c r="A58" s="458" t="s">
        <v>127</v>
      </c>
      <c r="B58" s="381">
        <v>118</v>
      </c>
      <c r="C58" s="381">
        <v>130</v>
      </c>
      <c r="D58" s="457">
        <f t="shared" si="0"/>
        <v>0.101694915254237</v>
      </c>
    </row>
    <row r="59" ht="36" customHeight="1" spans="1:4">
      <c r="A59" s="458" t="s">
        <v>128</v>
      </c>
      <c r="B59" s="460">
        <f>SUM(B60:B69)</f>
        <v>2986</v>
      </c>
      <c r="C59" s="460">
        <f>SUM(C60:C69)</f>
        <v>4646</v>
      </c>
      <c r="D59" s="457">
        <f t="shared" si="0"/>
        <v>0.555927662424648</v>
      </c>
    </row>
    <row r="60" ht="36" customHeight="1" spans="1:4">
      <c r="A60" s="458" t="s">
        <v>91</v>
      </c>
      <c r="B60" s="459">
        <v>2353</v>
      </c>
      <c r="C60" s="459">
        <v>2045</v>
      </c>
      <c r="D60" s="457">
        <f t="shared" si="0"/>
        <v>-0.13089672758181</v>
      </c>
    </row>
    <row r="61" ht="36" customHeight="1" spans="1:4">
      <c r="A61" s="458" t="s">
        <v>92</v>
      </c>
      <c r="B61" s="381">
        <v>70</v>
      </c>
      <c r="C61" s="381">
        <v>302</v>
      </c>
      <c r="D61" s="457">
        <f t="shared" si="0"/>
        <v>3.31428571428571</v>
      </c>
    </row>
    <row r="62" ht="36" customHeight="1" spans="1:4">
      <c r="A62" s="458" t="s">
        <v>93</v>
      </c>
      <c r="B62" s="381">
        <v>0</v>
      </c>
      <c r="C62" s="381">
        <v>0</v>
      </c>
      <c r="D62" s="457" t="str">
        <f t="shared" si="0"/>
        <v/>
      </c>
    </row>
    <row r="63" ht="36" customHeight="1" spans="1:4">
      <c r="A63" s="458" t="s">
        <v>129</v>
      </c>
      <c r="B63" s="381">
        <v>0</v>
      </c>
      <c r="C63" s="381">
        <v>260</v>
      </c>
      <c r="D63" s="457" t="str">
        <f t="shared" si="0"/>
        <v/>
      </c>
    </row>
    <row r="64" ht="36" customHeight="1" spans="1:4">
      <c r="A64" s="458" t="s">
        <v>130</v>
      </c>
      <c r="B64" s="381">
        <v>0</v>
      </c>
      <c r="C64" s="381">
        <v>200</v>
      </c>
      <c r="D64" s="457" t="str">
        <f t="shared" si="0"/>
        <v/>
      </c>
    </row>
    <row r="65" ht="36" customHeight="1" spans="1:4">
      <c r="A65" s="458" t="s">
        <v>131</v>
      </c>
      <c r="B65" s="381">
        <v>0</v>
      </c>
      <c r="C65" s="381">
        <v>0</v>
      </c>
      <c r="D65" s="457" t="str">
        <f t="shared" si="0"/>
        <v/>
      </c>
    </row>
    <row r="66" ht="36" customHeight="1" spans="1:4">
      <c r="A66" s="458" t="s">
        <v>132</v>
      </c>
      <c r="B66" s="381">
        <v>8</v>
      </c>
      <c r="C66" s="381">
        <v>879</v>
      </c>
      <c r="D66" s="457">
        <f t="shared" si="0"/>
        <v>108.875</v>
      </c>
    </row>
    <row r="67" ht="36" customHeight="1" spans="1:4">
      <c r="A67" s="458" t="s">
        <v>133</v>
      </c>
      <c r="B67" s="381">
        <v>410</v>
      </c>
      <c r="C67" s="381">
        <v>610</v>
      </c>
      <c r="D67" s="457">
        <f t="shared" si="0"/>
        <v>0.48780487804878</v>
      </c>
    </row>
    <row r="68" ht="36" customHeight="1" spans="1:4">
      <c r="A68" s="458" t="s">
        <v>100</v>
      </c>
      <c r="B68" s="381">
        <v>0</v>
      </c>
      <c r="C68" s="381">
        <v>0</v>
      </c>
      <c r="D68" s="457" t="str">
        <f t="shared" ref="D68:D131" si="1">IF(B68&lt;&gt;0,C68/B68-1,"")</f>
        <v/>
      </c>
    </row>
    <row r="69" ht="36" customHeight="1" spans="1:4">
      <c r="A69" s="458" t="s">
        <v>134</v>
      </c>
      <c r="B69" s="381">
        <v>145</v>
      </c>
      <c r="C69" s="381">
        <v>350</v>
      </c>
      <c r="D69" s="457">
        <f t="shared" si="1"/>
        <v>1.41379310344828</v>
      </c>
    </row>
    <row r="70" ht="36" customHeight="1" spans="1:4">
      <c r="A70" s="458" t="s">
        <v>135</v>
      </c>
      <c r="B70" s="460">
        <f>SUM(B71:B81)</f>
        <v>0</v>
      </c>
      <c r="C70" s="460">
        <f>SUM(C71:C81)</f>
        <v>0</v>
      </c>
      <c r="D70" s="457" t="str">
        <f t="shared" si="1"/>
        <v/>
      </c>
    </row>
    <row r="71" ht="36" customHeight="1" spans="1:4">
      <c r="A71" s="458" t="s">
        <v>91</v>
      </c>
      <c r="B71" s="459">
        <v>0</v>
      </c>
      <c r="C71" s="459">
        <v>0</v>
      </c>
      <c r="D71" s="457" t="str">
        <f t="shared" si="1"/>
        <v/>
      </c>
    </row>
    <row r="72" ht="36" customHeight="1" spans="1:4">
      <c r="A72" s="458" t="s">
        <v>92</v>
      </c>
      <c r="B72" s="381">
        <v>0</v>
      </c>
      <c r="C72" s="381">
        <v>0</v>
      </c>
      <c r="D72" s="457" t="str">
        <f t="shared" si="1"/>
        <v/>
      </c>
    </row>
    <row r="73" ht="36" customHeight="1" spans="1:4">
      <c r="A73" s="458" t="s">
        <v>93</v>
      </c>
      <c r="B73" s="381">
        <v>0</v>
      </c>
      <c r="C73" s="381">
        <v>0</v>
      </c>
      <c r="D73" s="457" t="str">
        <f t="shared" si="1"/>
        <v/>
      </c>
    </row>
    <row r="74" ht="36" customHeight="1" spans="1:4">
      <c r="A74" s="458" t="s">
        <v>136</v>
      </c>
      <c r="B74" s="381">
        <v>0</v>
      </c>
      <c r="C74" s="381">
        <v>0</v>
      </c>
      <c r="D74" s="457" t="str">
        <f t="shared" si="1"/>
        <v/>
      </c>
    </row>
    <row r="75" ht="36" customHeight="1" spans="1:4">
      <c r="A75" s="458" t="s">
        <v>137</v>
      </c>
      <c r="B75" s="381">
        <v>0</v>
      </c>
      <c r="C75" s="381">
        <v>0</v>
      </c>
      <c r="D75" s="457" t="str">
        <f t="shared" si="1"/>
        <v/>
      </c>
    </row>
    <row r="76" ht="36" customHeight="1" spans="1:4">
      <c r="A76" s="458" t="s">
        <v>138</v>
      </c>
      <c r="B76" s="381">
        <v>0</v>
      </c>
      <c r="C76" s="381">
        <v>0</v>
      </c>
      <c r="D76" s="457" t="str">
        <f t="shared" si="1"/>
        <v/>
      </c>
    </row>
    <row r="77" ht="36" customHeight="1" spans="1:4">
      <c r="A77" s="458" t="s">
        <v>139</v>
      </c>
      <c r="B77" s="381">
        <v>0</v>
      </c>
      <c r="C77" s="381">
        <v>0</v>
      </c>
      <c r="D77" s="457" t="str">
        <f t="shared" si="1"/>
        <v/>
      </c>
    </row>
    <row r="78" ht="36" customHeight="1" spans="1:4">
      <c r="A78" s="458" t="s">
        <v>140</v>
      </c>
      <c r="B78" s="381">
        <v>0</v>
      </c>
      <c r="C78" s="381">
        <v>0</v>
      </c>
      <c r="D78" s="457" t="str">
        <f t="shared" si="1"/>
        <v/>
      </c>
    </row>
    <row r="79" ht="36" customHeight="1" spans="1:4">
      <c r="A79" s="458" t="s">
        <v>132</v>
      </c>
      <c r="B79" s="381">
        <v>0</v>
      </c>
      <c r="C79" s="381">
        <v>0</v>
      </c>
      <c r="D79" s="457" t="str">
        <f t="shared" si="1"/>
        <v/>
      </c>
    </row>
    <row r="80" ht="36" customHeight="1" spans="1:4">
      <c r="A80" s="458" t="s">
        <v>100</v>
      </c>
      <c r="B80" s="381">
        <v>0</v>
      </c>
      <c r="C80" s="381">
        <v>0</v>
      </c>
      <c r="D80" s="457" t="str">
        <f t="shared" si="1"/>
        <v/>
      </c>
    </row>
    <row r="81" ht="36" customHeight="1" spans="1:4">
      <c r="A81" s="458" t="s">
        <v>141</v>
      </c>
      <c r="B81" s="381">
        <v>0</v>
      </c>
      <c r="C81" s="381">
        <v>0</v>
      </c>
      <c r="D81" s="457" t="str">
        <f t="shared" si="1"/>
        <v/>
      </c>
    </row>
    <row r="82" ht="36" customHeight="1" spans="1:4">
      <c r="A82" s="458" t="s">
        <v>142</v>
      </c>
      <c r="B82" s="460">
        <f>SUM(B83:B90)</f>
        <v>400</v>
      </c>
      <c r="C82" s="460">
        <f>SUM(C83:C90)</f>
        <v>400</v>
      </c>
      <c r="D82" s="457">
        <f t="shared" si="1"/>
        <v>0</v>
      </c>
    </row>
    <row r="83" ht="36" customHeight="1" spans="1:4">
      <c r="A83" s="458" t="s">
        <v>91</v>
      </c>
      <c r="B83" s="459">
        <v>0</v>
      </c>
      <c r="C83" s="459">
        <v>0</v>
      </c>
      <c r="D83" s="457" t="str">
        <f t="shared" si="1"/>
        <v/>
      </c>
    </row>
    <row r="84" ht="36" customHeight="1" spans="1:4">
      <c r="A84" s="458" t="s">
        <v>92</v>
      </c>
      <c r="B84" s="381">
        <v>0</v>
      </c>
      <c r="C84" s="381">
        <v>0</v>
      </c>
      <c r="D84" s="457" t="str">
        <f t="shared" si="1"/>
        <v/>
      </c>
    </row>
    <row r="85" ht="36" customHeight="1" spans="1:4">
      <c r="A85" s="458" t="s">
        <v>93</v>
      </c>
      <c r="B85" s="381">
        <v>0</v>
      </c>
      <c r="C85" s="381">
        <v>0</v>
      </c>
      <c r="D85" s="457" t="str">
        <f t="shared" si="1"/>
        <v/>
      </c>
    </row>
    <row r="86" ht="36" customHeight="1" spans="1:4">
      <c r="A86" s="458" t="s">
        <v>143</v>
      </c>
      <c r="B86" s="381">
        <v>400</v>
      </c>
      <c r="C86" s="381">
        <v>400</v>
      </c>
      <c r="D86" s="457">
        <f t="shared" si="1"/>
        <v>0</v>
      </c>
    </row>
    <row r="87" ht="36" customHeight="1" spans="1:4">
      <c r="A87" s="458" t="s">
        <v>144</v>
      </c>
      <c r="B87" s="381">
        <v>0</v>
      </c>
      <c r="C87" s="381">
        <v>0</v>
      </c>
      <c r="D87" s="457" t="str">
        <f t="shared" si="1"/>
        <v/>
      </c>
    </row>
    <row r="88" ht="36" customHeight="1" spans="1:4">
      <c r="A88" s="458" t="s">
        <v>132</v>
      </c>
      <c r="B88" s="381">
        <v>0</v>
      </c>
      <c r="C88" s="381">
        <v>0</v>
      </c>
      <c r="D88" s="457" t="str">
        <f t="shared" si="1"/>
        <v/>
      </c>
    </row>
    <row r="89" ht="36" customHeight="1" spans="1:4">
      <c r="A89" s="458" t="s">
        <v>100</v>
      </c>
      <c r="B89" s="381">
        <v>0</v>
      </c>
      <c r="C89" s="381">
        <v>0</v>
      </c>
      <c r="D89" s="457" t="str">
        <f t="shared" si="1"/>
        <v/>
      </c>
    </row>
    <row r="90" ht="36" customHeight="1" spans="1:4">
      <c r="A90" s="458" t="s">
        <v>145</v>
      </c>
      <c r="B90" s="381">
        <v>0</v>
      </c>
      <c r="C90" s="381">
        <v>0</v>
      </c>
      <c r="D90" s="457" t="str">
        <f t="shared" si="1"/>
        <v/>
      </c>
    </row>
    <row r="91" ht="36" customHeight="1" spans="1:4">
      <c r="A91" s="458" t="s">
        <v>146</v>
      </c>
      <c r="B91" s="460">
        <f>SUM(B92:B103)</f>
        <v>0</v>
      </c>
      <c r="C91" s="460">
        <f>SUM(C92:C103)</f>
        <v>0</v>
      </c>
      <c r="D91" s="457" t="str">
        <f t="shared" si="1"/>
        <v/>
      </c>
    </row>
    <row r="92" ht="36" customHeight="1" spans="1:4">
      <c r="A92" s="458" t="s">
        <v>91</v>
      </c>
      <c r="B92" s="459">
        <v>0</v>
      </c>
      <c r="C92" s="459">
        <v>0</v>
      </c>
      <c r="D92" s="457" t="str">
        <f t="shared" si="1"/>
        <v/>
      </c>
    </row>
    <row r="93" ht="36" customHeight="1" spans="1:4">
      <c r="A93" s="458" t="s">
        <v>92</v>
      </c>
      <c r="B93" s="381">
        <v>0</v>
      </c>
      <c r="C93" s="381">
        <v>0</v>
      </c>
      <c r="D93" s="457" t="str">
        <f t="shared" si="1"/>
        <v/>
      </c>
    </row>
    <row r="94" ht="36" customHeight="1" spans="1:4">
      <c r="A94" s="458" t="s">
        <v>93</v>
      </c>
      <c r="B94" s="381">
        <v>0</v>
      </c>
      <c r="C94" s="381">
        <v>0</v>
      </c>
      <c r="D94" s="457" t="str">
        <f t="shared" si="1"/>
        <v/>
      </c>
    </row>
    <row r="95" ht="36" customHeight="1" spans="1:4">
      <c r="A95" s="461" t="s">
        <v>147</v>
      </c>
      <c r="B95" s="381">
        <v>0</v>
      </c>
      <c r="C95" s="381">
        <v>0</v>
      </c>
      <c r="D95" s="457" t="str">
        <f t="shared" si="1"/>
        <v/>
      </c>
    </row>
    <row r="96" ht="36" customHeight="1" spans="1:4">
      <c r="A96" s="458" t="s">
        <v>148</v>
      </c>
      <c r="B96" s="381">
        <v>0</v>
      </c>
      <c r="C96" s="381">
        <v>0</v>
      </c>
      <c r="D96" s="457" t="str">
        <f t="shared" si="1"/>
        <v/>
      </c>
    </row>
    <row r="97" ht="36" customHeight="1" spans="1:4">
      <c r="A97" s="458" t="s">
        <v>132</v>
      </c>
      <c r="B97" s="381">
        <v>0</v>
      </c>
      <c r="C97" s="381">
        <v>0</v>
      </c>
      <c r="D97" s="457" t="str">
        <f t="shared" si="1"/>
        <v/>
      </c>
    </row>
    <row r="98" ht="36" customHeight="1" spans="1:4">
      <c r="A98" s="458" t="s">
        <v>149</v>
      </c>
      <c r="B98" s="381">
        <v>0</v>
      </c>
      <c r="C98" s="381">
        <v>0</v>
      </c>
      <c r="D98" s="457" t="str">
        <f t="shared" si="1"/>
        <v/>
      </c>
    </row>
    <row r="99" ht="36" customHeight="1" spans="1:4">
      <c r="A99" s="461" t="s">
        <v>150</v>
      </c>
      <c r="B99" s="381">
        <v>0</v>
      </c>
      <c r="C99" s="381">
        <v>0</v>
      </c>
      <c r="D99" s="457" t="str">
        <f t="shared" si="1"/>
        <v/>
      </c>
    </row>
    <row r="100" ht="36" customHeight="1" spans="1:4">
      <c r="A100" s="458" t="s">
        <v>151</v>
      </c>
      <c r="B100" s="381">
        <v>0</v>
      </c>
      <c r="C100" s="381">
        <v>0</v>
      </c>
      <c r="D100" s="457" t="str">
        <f t="shared" si="1"/>
        <v/>
      </c>
    </row>
    <row r="101" ht="36" customHeight="1" spans="1:4">
      <c r="A101" s="458" t="s">
        <v>152</v>
      </c>
      <c r="B101" s="459">
        <v>0</v>
      </c>
      <c r="C101" s="459">
        <v>0</v>
      </c>
      <c r="D101" s="457" t="str">
        <f t="shared" si="1"/>
        <v/>
      </c>
    </row>
    <row r="102" ht="36" customHeight="1" spans="1:4">
      <c r="A102" s="458" t="s">
        <v>100</v>
      </c>
      <c r="B102" s="381">
        <v>0</v>
      </c>
      <c r="C102" s="381">
        <v>0</v>
      </c>
      <c r="D102" s="457" t="str">
        <f t="shared" si="1"/>
        <v/>
      </c>
    </row>
    <row r="103" ht="36" customHeight="1" spans="1:4">
      <c r="A103" s="458" t="s">
        <v>153</v>
      </c>
      <c r="B103" s="381">
        <v>0</v>
      </c>
      <c r="C103" s="381">
        <v>0</v>
      </c>
      <c r="D103" s="457" t="str">
        <f t="shared" si="1"/>
        <v/>
      </c>
    </row>
    <row r="104" ht="36" customHeight="1" spans="1:4">
      <c r="A104" s="458" t="s">
        <v>154</v>
      </c>
      <c r="B104" s="460">
        <f>SUM(B105:B113)</f>
        <v>687</v>
      </c>
      <c r="C104" s="460">
        <f>SUM(C105:C113)</f>
        <v>700</v>
      </c>
      <c r="D104" s="457">
        <f t="shared" si="1"/>
        <v>0.0189228529839884</v>
      </c>
    </row>
    <row r="105" ht="36" customHeight="1" spans="1:4">
      <c r="A105" s="458" t="s">
        <v>91</v>
      </c>
      <c r="B105" s="381">
        <v>414</v>
      </c>
      <c r="C105" s="381">
        <v>420</v>
      </c>
      <c r="D105" s="457">
        <f t="shared" si="1"/>
        <v>0.0144927536231885</v>
      </c>
    </row>
    <row r="106" ht="36" customHeight="1" spans="1:4">
      <c r="A106" s="461" t="s">
        <v>92</v>
      </c>
      <c r="B106" s="381">
        <v>55</v>
      </c>
      <c r="C106" s="381">
        <v>55</v>
      </c>
      <c r="D106" s="457">
        <f t="shared" si="1"/>
        <v>0</v>
      </c>
    </row>
    <row r="107" ht="36" customHeight="1" spans="1:4">
      <c r="A107" s="458" t="s">
        <v>93</v>
      </c>
      <c r="B107" s="381">
        <v>0</v>
      </c>
      <c r="C107" s="381">
        <v>0</v>
      </c>
      <c r="D107" s="457" t="str">
        <f t="shared" si="1"/>
        <v/>
      </c>
    </row>
    <row r="108" ht="36" customHeight="1" spans="1:4">
      <c r="A108" s="458" t="s">
        <v>155</v>
      </c>
      <c r="B108" s="381">
        <v>0</v>
      </c>
      <c r="C108" s="381">
        <v>0</v>
      </c>
      <c r="D108" s="457" t="str">
        <f t="shared" si="1"/>
        <v/>
      </c>
    </row>
    <row r="109" ht="36" customHeight="1" spans="1:4">
      <c r="A109" s="458" t="s">
        <v>156</v>
      </c>
      <c r="B109" s="381">
        <v>0</v>
      </c>
      <c r="C109" s="381">
        <v>0</v>
      </c>
      <c r="D109" s="457" t="str">
        <f t="shared" si="1"/>
        <v/>
      </c>
    </row>
    <row r="110" ht="36" customHeight="1" spans="1:4">
      <c r="A110" s="458" t="s">
        <v>157</v>
      </c>
      <c r="B110" s="381">
        <v>0</v>
      </c>
      <c r="C110" s="381">
        <v>0</v>
      </c>
      <c r="D110" s="457" t="str">
        <f t="shared" si="1"/>
        <v/>
      </c>
    </row>
    <row r="111" ht="36" customHeight="1" spans="1:4">
      <c r="A111" s="458" t="s">
        <v>158</v>
      </c>
      <c r="B111" s="381">
        <v>0</v>
      </c>
      <c r="C111" s="381">
        <v>0</v>
      </c>
      <c r="D111" s="457" t="str">
        <f t="shared" si="1"/>
        <v/>
      </c>
    </row>
    <row r="112" ht="36" customHeight="1" spans="1:4">
      <c r="A112" s="458" t="s">
        <v>100</v>
      </c>
      <c r="B112" s="381">
        <v>0</v>
      </c>
      <c r="C112" s="381">
        <v>0</v>
      </c>
      <c r="D112" s="457" t="str">
        <f t="shared" si="1"/>
        <v/>
      </c>
    </row>
    <row r="113" ht="36" customHeight="1" spans="1:4">
      <c r="A113" s="458" t="s">
        <v>159</v>
      </c>
      <c r="B113" s="381">
        <v>218</v>
      </c>
      <c r="C113" s="381">
        <v>225</v>
      </c>
      <c r="D113" s="457">
        <f t="shared" si="1"/>
        <v>0.0321100917431192</v>
      </c>
    </row>
    <row r="114" ht="36" customHeight="1" spans="1:4">
      <c r="A114" s="458" t="s">
        <v>160</v>
      </c>
      <c r="B114" s="460">
        <f>SUM(B115:B122)</f>
        <v>7050</v>
      </c>
      <c r="C114" s="460">
        <f>SUM(C115:C122)</f>
        <v>7481</v>
      </c>
      <c r="D114" s="457">
        <f t="shared" si="1"/>
        <v>0.0611347517730496</v>
      </c>
    </row>
    <row r="115" ht="36" customHeight="1" spans="1:4">
      <c r="A115" s="458" t="s">
        <v>91</v>
      </c>
      <c r="B115" s="381">
        <v>1475</v>
      </c>
      <c r="C115" s="381">
        <v>3511</v>
      </c>
      <c r="D115" s="457">
        <f t="shared" si="1"/>
        <v>1.38033898305085</v>
      </c>
    </row>
    <row r="116" ht="36" customHeight="1" spans="1:4">
      <c r="A116" s="458" t="s">
        <v>92</v>
      </c>
      <c r="B116" s="459">
        <v>4093</v>
      </c>
      <c r="C116" s="459">
        <v>3970</v>
      </c>
      <c r="D116" s="457">
        <f t="shared" si="1"/>
        <v>-0.0300513071096995</v>
      </c>
    </row>
    <row r="117" ht="36" customHeight="1" spans="1:4">
      <c r="A117" s="458" t="s">
        <v>93</v>
      </c>
      <c r="B117" s="381">
        <v>0</v>
      </c>
      <c r="C117" s="381">
        <v>0</v>
      </c>
      <c r="D117" s="457" t="str">
        <f t="shared" si="1"/>
        <v/>
      </c>
    </row>
    <row r="118" ht="36" customHeight="1" spans="1:4">
      <c r="A118" s="458" t="s">
        <v>161</v>
      </c>
      <c r="B118" s="381">
        <v>0</v>
      </c>
      <c r="C118" s="381">
        <v>0</v>
      </c>
      <c r="D118" s="457" t="str">
        <f t="shared" si="1"/>
        <v/>
      </c>
    </row>
    <row r="119" ht="36" customHeight="1" spans="1:4">
      <c r="A119" s="458" t="s">
        <v>162</v>
      </c>
      <c r="B119" s="381">
        <v>0</v>
      </c>
      <c r="C119" s="381">
        <v>0</v>
      </c>
      <c r="D119" s="457" t="str">
        <f t="shared" si="1"/>
        <v/>
      </c>
    </row>
    <row r="120" ht="36" customHeight="1" spans="1:4">
      <c r="A120" s="458" t="s">
        <v>163</v>
      </c>
      <c r="B120" s="381">
        <v>0</v>
      </c>
      <c r="C120" s="381">
        <v>0</v>
      </c>
      <c r="D120" s="457" t="str">
        <f t="shared" si="1"/>
        <v/>
      </c>
    </row>
    <row r="121" ht="36" customHeight="1" spans="1:4">
      <c r="A121" s="458" t="s">
        <v>100</v>
      </c>
      <c r="B121" s="381">
        <v>0</v>
      </c>
      <c r="C121" s="381">
        <v>0</v>
      </c>
      <c r="D121" s="457" t="str">
        <f t="shared" si="1"/>
        <v/>
      </c>
    </row>
    <row r="122" ht="36" customHeight="1" spans="1:4">
      <c r="A122" s="461" t="s">
        <v>164</v>
      </c>
      <c r="B122" s="381">
        <v>1482</v>
      </c>
      <c r="C122" s="381">
        <v>0</v>
      </c>
      <c r="D122" s="457">
        <f t="shared" si="1"/>
        <v>-1</v>
      </c>
    </row>
    <row r="123" ht="36" customHeight="1" spans="1:4">
      <c r="A123" s="458" t="s">
        <v>165</v>
      </c>
      <c r="B123" s="460">
        <f>SUM(B124:B133)</f>
        <v>2427</v>
      </c>
      <c r="C123" s="460">
        <f>SUM(C124:C133)</f>
        <v>2277</v>
      </c>
      <c r="D123" s="457">
        <f t="shared" si="1"/>
        <v>-0.0618046971569839</v>
      </c>
    </row>
    <row r="124" ht="36" customHeight="1" spans="1:4">
      <c r="A124" s="458" t="s">
        <v>91</v>
      </c>
      <c r="B124" s="381">
        <v>1255</v>
      </c>
      <c r="C124" s="381">
        <v>1217</v>
      </c>
      <c r="D124" s="457">
        <f t="shared" si="1"/>
        <v>-0.0302788844621514</v>
      </c>
    </row>
    <row r="125" ht="36" customHeight="1" spans="1:4">
      <c r="A125" s="458" t="s">
        <v>92</v>
      </c>
      <c r="B125" s="459">
        <v>226</v>
      </c>
      <c r="C125" s="459">
        <v>360</v>
      </c>
      <c r="D125" s="457">
        <f t="shared" si="1"/>
        <v>0.592920353982301</v>
      </c>
    </row>
    <row r="126" ht="36" customHeight="1" spans="1:4">
      <c r="A126" s="458" t="s">
        <v>93</v>
      </c>
      <c r="B126" s="381">
        <v>0</v>
      </c>
      <c r="C126" s="381">
        <v>0</v>
      </c>
      <c r="D126" s="457" t="str">
        <f t="shared" si="1"/>
        <v/>
      </c>
    </row>
    <row r="127" ht="36" customHeight="1" spans="1:4">
      <c r="A127" s="458" t="s">
        <v>166</v>
      </c>
      <c r="B127" s="381">
        <v>0</v>
      </c>
      <c r="C127" s="381">
        <v>0</v>
      </c>
      <c r="D127" s="457" t="str">
        <f t="shared" si="1"/>
        <v/>
      </c>
    </row>
    <row r="128" ht="36" customHeight="1" spans="1:4">
      <c r="A128" s="458" t="s">
        <v>167</v>
      </c>
      <c r="B128" s="381">
        <v>0</v>
      </c>
      <c r="C128" s="381">
        <v>0</v>
      </c>
      <c r="D128" s="457" t="str">
        <f t="shared" si="1"/>
        <v/>
      </c>
    </row>
    <row r="129" ht="36" customHeight="1" spans="1:4">
      <c r="A129" s="458" t="s">
        <v>168</v>
      </c>
      <c r="B129" s="381">
        <v>0</v>
      </c>
      <c r="C129" s="381">
        <v>0</v>
      </c>
      <c r="D129" s="457" t="str">
        <f t="shared" si="1"/>
        <v/>
      </c>
    </row>
    <row r="130" ht="36" customHeight="1" spans="1:4">
      <c r="A130" s="458" t="s">
        <v>169</v>
      </c>
      <c r="B130" s="381">
        <v>0</v>
      </c>
      <c r="C130" s="381">
        <v>0</v>
      </c>
      <c r="D130" s="457" t="str">
        <f t="shared" si="1"/>
        <v/>
      </c>
    </row>
    <row r="131" ht="36" customHeight="1" spans="1:4">
      <c r="A131" s="458" t="s">
        <v>170</v>
      </c>
      <c r="B131" s="381">
        <v>941</v>
      </c>
      <c r="C131" s="381">
        <v>700</v>
      </c>
      <c r="D131" s="457">
        <f t="shared" si="1"/>
        <v>-0.256110520722636</v>
      </c>
    </row>
    <row r="132" ht="36" customHeight="1" spans="1:4">
      <c r="A132" s="458" t="s">
        <v>100</v>
      </c>
      <c r="B132" s="381">
        <v>0</v>
      </c>
      <c r="C132" s="381">
        <v>0</v>
      </c>
      <c r="D132" s="457" t="str">
        <f t="shared" ref="D132:D195" si="2">IF(B132&lt;&gt;0,C132/B132-1,"")</f>
        <v/>
      </c>
    </row>
    <row r="133" ht="36" customHeight="1" spans="1:4">
      <c r="A133" s="458" t="s">
        <v>171</v>
      </c>
      <c r="B133" s="381">
        <v>5</v>
      </c>
      <c r="C133" s="381">
        <v>0</v>
      </c>
      <c r="D133" s="457">
        <f t="shared" si="2"/>
        <v>-1</v>
      </c>
    </row>
    <row r="134" ht="36" customHeight="1" spans="1:4">
      <c r="A134" s="458" t="s">
        <v>172</v>
      </c>
      <c r="B134" s="460">
        <f>SUM(B135:B146)</f>
        <v>0</v>
      </c>
      <c r="C134" s="460">
        <f>SUM(C135:C146)</f>
        <v>0</v>
      </c>
      <c r="D134" s="457" t="str">
        <f t="shared" si="2"/>
        <v/>
      </c>
    </row>
    <row r="135" ht="36" customHeight="1" spans="1:4">
      <c r="A135" s="458" t="s">
        <v>91</v>
      </c>
      <c r="B135" s="381">
        <v>0</v>
      </c>
      <c r="C135" s="381">
        <v>0</v>
      </c>
      <c r="D135" s="457" t="str">
        <f t="shared" si="2"/>
        <v/>
      </c>
    </row>
    <row r="136" ht="36" customHeight="1" spans="1:4">
      <c r="A136" s="458" t="s">
        <v>92</v>
      </c>
      <c r="B136" s="459">
        <v>0</v>
      </c>
      <c r="C136" s="459">
        <v>0</v>
      </c>
      <c r="D136" s="457" t="str">
        <f t="shared" si="2"/>
        <v/>
      </c>
    </row>
    <row r="137" ht="36" customHeight="1" spans="1:4">
      <c r="A137" s="458" t="s">
        <v>93</v>
      </c>
      <c r="B137" s="381">
        <v>0</v>
      </c>
      <c r="C137" s="381">
        <v>0</v>
      </c>
      <c r="D137" s="457" t="str">
        <f t="shared" si="2"/>
        <v/>
      </c>
    </row>
    <row r="138" ht="36" customHeight="1" spans="1:4">
      <c r="A138" s="458" t="s">
        <v>173</v>
      </c>
      <c r="B138" s="381">
        <v>0</v>
      </c>
      <c r="C138" s="381">
        <v>0</v>
      </c>
      <c r="D138" s="457" t="str">
        <f t="shared" si="2"/>
        <v/>
      </c>
    </row>
    <row r="139" ht="36" customHeight="1" spans="1:4">
      <c r="A139" s="461" t="s">
        <v>174</v>
      </c>
      <c r="B139" s="381">
        <v>0</v>
      </c>
      <c r="C139" s="381">
        <v>0</v>
      </c>
      <c r="D139" s="457" t="str">
        <f t="shared" si="2"/>
        <v/>
      </c>
    </row>
    <row r="140" ht="36" customHeight="1" spans="1:4">
      <c r="A140" s="461" t="s">
        <v>175</v>
      </c>
      <c r="B140" s="381">
        <v>0</v>
      </c>
      <c r="C140" s="381">
        <v>0</v>
      </c>
      <c r="D140" s="457" t="str">
        <f t="shared" si="2"/>
        <v/>
      </c>
    </row>
    <row r="141" ht="36" customHeight="1" spans="1:4">
      <c r="A141" s="458" t="s">
        <v>176</v>
      </c>
      <c r="B141" s="381">
        <v>0</v>
      </c>
      <c r="C141" s="381">
        <v>0</v>
      </c>
      <c r="D141" s="457" t="str">
        <f t="shared" si="2"/>
        <v/>
      </c>
    </row>
    <row r="142" ht="36" customHeight="1" spans="1:4">
      <c r="A142" s="458" t="s">
        <v>177</v>
      </c>
      <c r="B142" s="381">
        <v>0</v>
      </c>
      <c r="C142" s="381">
        <v>0</v>
      </c>
      <c r="D142" s="457" t="str">
        <f t="shared" si="2"/>
        <v/>
      </c>
    </row>
    <row r="143" ht="36" customHeight="1" spans="1:4">
      <c r="A143" s="461" t="s">
        <v>178</v>
      </c>
      <c r="B143" s="381">
        <v>0</v>
      </c>
      <c r="C143" s="381">
        <v>0</v>
      </c>
      <c r="D143" s="457" t="str">
        <f t="shared" si="2"/>
        <v/>
      </c>
    </row>
    <row r="144" ht="36" customHeight="1" spans="1:4">
      <c r="A144" s="458" t="s">
        <v>179</v>
      </c>
      <c r="B144" s="381">
        <v>0</v>
      </c>
      <c r="C144" s="381">
        <v>0</v>
      </c>
      <c r="D144" s="457" t="str">
        <f t="shared" si="2"/>
        <v/>
      </c>
    </row>
    <row r="145" ht="36" customHeight="1" spans="1:4">
      <c r="A145" s="458" t="s">
        <v>100</v>
      </c>
      <c r="B145" s="381">
        <v>0</v>
      </c>
      <c r="C145" s="381">
        <v>0</v>
      </c>
      <c r="D145" s="457" t="str">
        <f t="shared" si="2"/>
        <v/>
      </c>
    </row>
    <row r="146" ht="36" customHeight="1" spans="1:4">
      <c r="A146" s="458" t="s">
        <v>180</v>
      </c>
      <c r="B146" s="381">
        <v>0</v>
      </c>
      <c r="C146" s="381">
        <v>0</v>
      </c>
      <c r="D146" s="457" t="str">
        <f t="shared" si="2"/>
        <v/>
      </c>
    </row>
    <row r="147" ht="36" customHeight="1" spans="1:4">
      <c r="A147" s="458" t="s">
        <v>181</v>
      </c>
      <c r="B147" s="459">
        <f>SUM(B148:B153)</f>
        <v>899</v>
      </c>
      <c r="C147" s="459">
        <f>SUM(C148:C153)</f>
        <v>1031</v>
      </c>
      <c r="D147" s="457">
        <f t="shared" si="2"/>
        <v>0.146829810901001</v>
      </c>
    </row>
    <row r="148" ht="36" customHeight="1" spans="1:4">
      <c r="A148" s="458" t="s">
        <v>91</v>
      </c>
      <c r="B148" s="381">
        <v>562</v>
      </c>
      <c r="C148" s="381">
        <v>582</v>
      </c>
      <c r="D148" s="457">
        <f t="shared" si="2"/>
        <v>0.0355871886120998</v>
      </c>
    </row>
    <row r="149" ht="36" customHeight="1" spans="1:4">
      <c r="A149" s="458" t="s">
        <v>92</v>
      </c>
      <c r="B149" s="381">
        <v>0</v>
      </c>
      <c r="C149" s="381">
        <v>120</v>
      </c>
      <c r="D149" s="457" t="str">
        <f t="shared" si="2"/>
        <v/>
      </c>
    </row>
    <row r="150" ht="36" customHeight="1" spans="1:4">
      <c r="A150" s="458" t="s">
        <v>93</v>
      </c>
      <c r="B150" s="381">
        <v>0</v>
      </c>
      <c r="C150" s="381">
        <v>0</v>
      </c>
      <c r="D150" s="457" t="str">
        <f t="shared" si="2"/>
        <v/>
      </c>
    </row>
    <row r="151" ht="36" customHeight="1" spans="1:4">
      <c r="A151" s="458" t="s">
        <v>182</v>
      </c>
      <c r="B151" s="381">
        <v>325</v>
      </c>
      <c r="C151" s="381">
        <v>329</v>
      </c>
      <c r="D151" s="457">
        <f t="shared" si="2"/>
        <v>0.0123076923076924</v>
      </c>
    </row>
    <row r="152" ht="36" customHeight="1" spans="1:4">
      <c r="A152" s="458" t="s">
        <v>100</v>
      </c>
      <c r="B152" s="381">
        <v>0</v>
      </c>
      <c r="C152" s="381">
        <v>0</v>
      </c>
      <c r="D152" s="457" t="str">
        <f t="shared" si="2"/>
        <v/>
      </c>
    </row>
    <row r="153" ht="36" customHeight="1" spans="1:4">
      <c r="A153" s="458" t="s">
        <v>183</v>
      </c>
      <c r="B153" s="381">
        <v>12</v>
      </c>
      <c r="C153" s="381">
        <v>0</v>
      </c>
      <c r="D153" s="457">
        <f t="shared" si="2"/>
        <v>-1</v>
      </c>
    </row>
    <row r="154" ht="36" customHeight="1" spans="1:4">
      <c r="A154" s="458" t="s">
        <v>184</v>
      </c>
      <c r="B154" s="460">
        <f>SUM(B155:B161)</f>
        <v>0</v>
      </c>
      <c r="C154" s="460">
        <f>SUM(C155:C161)</f>
        <v>0</v>
      </c>
      <c r="D154" s="457" t="str">
        <f t="shared" si="2"/>
        <v/>
      </c>
    </row>
    <row r="155" ht="36" customHeight="1" spans="1:4">
      <c r="A155" s="458" t="s">
        <v>91</v>
      </c>
      <c r="B155" s="381">
        <v>0</v>
      </c>
      <c r="C155" s="381">
        <v>0</v>
      </c>
      <c r="D155" s="457" t="str">
        <f t="shared" si="2"/>
        <v/>
      </c>
    </row>
    <row r="156" ht="36" customHeight="1" spans="1:4">
      <c r="A156" s="458" t="s">
        <v>92</v>
      </c>
      <c r="B156" s="381">
        <v>0</v>
      </c>
      <c r="C156" s="381">
        <v>0</v>
      </c>
      <c r="D156" s="457" t="str">
        <f t="shared" si="2"/>
        <v/>
      </c>
    </row>
    <row r="157" ht="36" customHeight="1" spans="1:4">
      <c r="A157" s="458" t="s">
        <v>93</v>
      </c>
      <c r="B157" s="459">
        <v>0</v>
      </c>
      <c r="C157" s="459">
        <v>0</v>
      </c>
      <c r="D157" s="457" t="str">
        <f t="shared" si="2"/>
        <v/>
      </c>
    </row>
    <row r="158" ht="36" customHeight="1" spans="1:4">
      <c r="A158" s="458" t="s">
        <v>185</v>
      </c>
      <c r="B158" s="381">
        <v>0</v>
      </c>
      <c r="C158" s="381">
        <v>0</v>
      </c>
      <c r="D158" s="457" t="str">
        <f t="shared" si="2"/>
        <v/>
      </c>
    </row>
    <row r="159" ht="36" customHeight="1" spans="1:4">
      <c r="A159" s="458" t="s">
        <v>186</v>
      </c>
      <c r="B159" s="381">
        <v>0</v>
      </c>
      <c r="C159" s="381">
        <v>0</v>
      </c>
      <c r="D159" s="457" t="str">
        <f t="shared" si="2"/>
        <v/>
      </c>
    </row>
    <row r="160" ht="36" customHeight="1" spans="1:4">
      <c r="A160" s="458" t="s">
        <v>100</v>
      </c>
      <c r="B160" s="381">
        <v>0</v>
      </c>
      <c r="C160" s="381">
        <v>0</v>
      </c>
      <c r="D160" s="457" t="str">
        <f t="shared" si="2"/>
        <v/>
      </c>
    </row>
    <row r="161" ht="36" customHeight="1" spans="1:4">
      <c r="A161" s="458" t="s">
        <v>187</v>
      </c>
      <c r="B161" s="381">
        <v>0</v>
      </c>
      <c r="C161" s="381">
        <v>0</v>
      </c>
      <c r="D161" s="457" t="str">
        <f t="shared" si="2"/>
        <v/>
      </c>
    </row>
    <row r="162" ht="36" customHeight="1" spans="1:4">
      <c r="A162" s="458" t="s">
        <v>188</v>
      </c>
      <c r="B162" s="460">
        <f>SUM(B163:B167)</f>
        <v>507</v>
      </c>
      <c r="C162" s="460">
        <f>SUM(C163:C167)</f>
        <v>453</v>
      </c>
      <c r="D162" s="457">
        <f t="shared" si="2"/>
        <v>-0.106508875739645</v>
      </c>
    </row>
    <row r="163" ht="36" customHeight="1" spans="1:4">
      <c r="A163" s="458" t="s">
        <v>91</v>
      </c>
      <c r="B163" s="381">
        <v>325</v>
      </c>
      <c r="C163" s="381">
        <v>321</v>
      </c>
      <c r="D163" s="457">
        <f t="shared" si="2"/>
        <v>-0.0123076923076924</v>
      </c>
    </row>
    <row r="164" ht="36" customHeight="1" spans="1:4">
      <c r="A164" s="458" t="s">
        <v>92</v>
      </c>
      <c r="B164" s="381">
        <v>0</v>
      </c>
      <c r="C164" s="381">
        <v>0</v>
      </c>
      <c r="D164" s="457" t="str">
        <f t="shared" si="2"/>
        <v/>
      </c>
    </row>
    <row r="165" ht="36" customHeight="1" spans="1:4">
      <c r="A165" s="458" t="s">
        <v>93</v>
      </c>
      <c r="B165" s="381">
        <v>0</v>
      </c>
      <c r="C165" s="381">
        <v>0</v>
      </c>
      <c r="D165" s="457" t="str">
        <f t="shared" si="2"/>
        <v/>
      </c>
    </row>
    <row r="166" ht="36" customHeight="1" spans="1:4">
      <c r="A166" s="458" t="s">
        <v>189</v>
      </c>
      <c r="B166" s="381">
        <v>172</v>
      </c>
      <c r="C166" s="381">
        <v>132</v>
      </c>
      <c r="D166" s="457">
        <f t="shared" si="2"/>
        <v>-0.232558139534884</v>
      </c>
    </row>
    <row r="167" ht="36" customHeight="1" spans="1:4">
      <c r="A167" s="458" t="s">
        <v>190</v>
      </c>
      <c r="B167" s="381">
        <v>10</v>
      </c>
      <c r="C167" s="381">
        <v>0</v>
      </c>
      <c r="D167" s="457">
        <f t="shared" si="2"/>
        <v>-1</v>
      </c>
    </row>
    <row r="168" ht="36" customHeight="1" spans="1:4">
      <c r="A168" s="458" t="s">
        <v>191</v>
      </c>
      <c r="B168" s="460">
        <f>SUM(B169:B174)</f>
        <v>291</v>
      </c>
      <c r="C168" s="460">
        <f>SUM(C169:C174)</f>
        <v>305</v>
      </c>
      <c r="D168" s="457">
        <f t="shared" si="2"/>
        <v>0.0481099656357389</v>
      </c>
    </row>
    <row r="169" ht="36" customHeight="1" spans="1:4">
      <c r="A169" s="458" t="s">
        <v>91</v>
      </c>
      <c r="B169" s="381">
        <v>206</v>
      </c>
      <c r="C169" s="381">
        <v>230</v>
      </c>
      <c r="D169" s="457">
        <f t="shared" si="2"/>
        <v>0.116504854368932</v>
      </c>
    </row>
    <row r="170" ht="36" customHeight="1" spans="1:4">
      <c r="A170" s="458" t="s">
        <v>92</v>
      </c>
      <c r="B170" s="459">
        <v>85</v>
      </c>
      <c r="C170" s="459">
        <v>75</v>
      </c>
      <c r="D170" s="457">
        <f t="shared" si="2"/>
        <v>-0.117647058823529</v>
      </c>
    </row>
    <row r="171" ht="36" customHeight="1" spans="1:4">
      <c r="A171" s="458" t="s">
        <v>93</v>
      </c>
      <c r="B171" s="381">
        <v>0</v>
      </c>
      <c r="C171" s="381">
        <v>0</v>
      </c>
      <c r="D171" s="457" t="str">
        <f t="shared" si="2"/>
        <v/>
      </c>
    </row>
    <row r="172" ht="36" customHeight="1" spans="1:4">
      <c r="A172" s="458" t="s">
        <v>105</v>
      </c>
      <c r="B172" s="381">
        <v>0</v>
      </c>
      <c r="C172" s="381">
        <v>0</v>
      </c>
      <c r="D172" s="457" t="str">
        <f t="shared" si="2"/>
        <v/>
      </c>
    </row>
    <row r="173" ht="36" customHeight="1" spans="1:4">
      <c r="A173" s="458" t="s">
        <v>100</v>
      </c>
      <c r="B173" s="381">
        <v>0</v>
      </c>
      <c r="C173" s="381">
        <v>0</v>
      </c>
      <c r="D173" s="457" t="str">
        <f t="shared" si="2"/>
        <v/>
      </c>
    </row>
    <row r="174" ht="36" customHeight="1" spans="1:4">
      <c r="A174" s="458" t="s">
        <v>192</v>
      </c>
      <c r="B174" s="381">
        <v>0</v>
      </c>
      <c r="C174" s="381">
        <v>0</v>
      </c>
      <c r="D174" s="457" t="str">
        <f t="shared" si="2"/>
        <v/>
      </c>
    </row>
    <row r="175" ht="36" customHeight="1" spans="1:4">
      <c r="A175" s="458" t="s">
        <v>193</v>
      </c>
      <c r="B175" s="460">
        <f>SUM(B176:B181)</f>
        <v>1262</v>
      </c>
      <c r="C175" s="460">
        <f>SUM(C176:C181)</f>
        <v>1286</v>
      </c>
      <c r="D175" s="457">
        <f t="shared" si="2"/>
        <v>0.0190174326465926</v>
      </c>
    </row>
    <row r="176" ht="36" customHeight="1" spans="1:4">
      <c r="A176" s="458" t="s">
        <v>91</v>
      </c>
      <c r="B176" s="381">
        <v>617</v>
      </c>
      <c r="C176" s="381">
        <v>635</v>
      </c>
      <c r="D176" s="457">
        <f t="shared" si="2"/>
        <v>0.0291734197730957</v>
      </c>
    </row>
    <row r="177" ht="36" customHeight="1" spans="1:4">
      <c r="A177" s="458" t="s">
        <v>92</v>
      </c>
      <c r="B177" s="459">
        <v>511</v>
      </c>
      <c r="C177" s="459">
        <v>480</v>
      </c>
      <c r="D177" s="457">
        <f t="shared" si="2"/>
        <v>-0.0606653620352251</v>
      </c>
    </row>
    <row r="178" ht="36" customHeight="1" spans="1:4">
      <c r="A178" s="458" t="s">
        <v>93</v>
      </c>
      <c r="B178" s="381">
        <v>0</v>
      </c>
      <c r="C178" s="381">
        <v>0</v>
      </c>
      <c r="D178" s="457" t="str">
        <f t="shared" si="2"/>
        <v/>
      </c>
    </row>
    <row r="179" ht="36" customHeight="1" spans="1:4">
      <c r="A179" s="458" t="s">
        <v>194</v>
      </c>
      <c r="B179" s="381"/>
      <c r="C179" s="381"/>
      <c r="D179" s="457" t="str">
        <f t="shared" si="2"/>
        <v/>
      </c>
    </row>
    <row r="180" ht="36" customHeight="1" spans="1:4">
      <c r="A180" s="458" t="s">
        <v>100</v>
      </c>
      <c r="B180" s="381">
        <v>96</v>
      </c>
      <c r="C180" s="381">
        <v>96</v>
      </c>
      <c r="D180" s="457">
        <f t="shared" si="2"/>
        <v>0</v>
      </c>
    </row>
    <row r="181" ht="36" customHeight="1" spans="1:4">
      <c r="A181" s="458" t="s">
        <v>195</v>
      </c>
      <c r="B181" s="381">
        <v>38</v>
      </c>
      <c r="C181" s="381">
        <v>75</v>
      </c>
      <c r="D181" s="457">
        <f t="shared" si="2"/>
        <v>0.973684210526316</v>
      </c>
    </row>
    <row r="182" ht="36" customHeight="1" spans="1:4">
      <c r="A182" s="458" t="s">
        <v>196</v>
      </c>
      <c r="B182" s="460">
        <f>SUM(B183:B188)</f>
        <v>5946</v>
      </c>
      <c r="C182" s="460">
        <f>SUM(C183:C188)</f>
        <v>8862</v>
      </c>
      <c r="D182" s="457">
        <f t="shared" si="2"/>
        <v>0.490413723511604</v>
      </c>
    </row>
    <row r="183" ht="36" customHeight="1" spans="1:4">
      <c r="A183" s="458" t="s">
        <v>91</v>
      </c>
      <c r="B183" s="381">
        <v>3324</v>
      </c>
      <c r="C183" s="381">
        <v>3231</v>
      </c>
      <c r="D183" s="457">
        <f t="shared" si="2"/>
        <v>-0.0279783393501805</v>
      </c>
    </row>
    <row r="184" ht="36" customHeight="1" spans="1:4">
      <c r="A184" s="458" t="s">
        <v>92</v>
      </c>
      <c r="B184" s="459">
        <v>1525</v>
      </c>
      <c r="C184" s="459">
        <v>1146</v>
      </c>
      <c r="D184" s="457">
        <f t="shared" si="2"/>
        <v>-0.248524590163934</v>
      </c>
    </row>
    <row r="185" ht="36" customHeight="1" spans="1:4">
      <c r="A185" s="458" t="s">
        <v>93</v>
      </c>
      <c r="B185" s="381">
        <v>0</v>
      </c>
      <c r="C185" s="381">
        <v>2950</v>
      </c>
      <c r="D185" s="457" t="str">
        <f t="shared" si="2"/>
        <v/>
      </c>
    </row>
    <row r="186" ht="36" customHeight="1" spans="1:4">
      <c r="A186" s="458" t="s">
        <v>197</v>
      </c>
      <c r="B186" s="381">
        <v>1097</v>
      </c>
      <c r="C186" s="381">
        <v>1061</v>
      </c>
      <c r="D186" s="457">
        <f t="shared" si="2"/>
        <v>-0.03281677301732</v>
      </c>
    </row>
    <row r="187" ht="36" customHeight="1" spans="1:4">
      <c r="A187" s="458" t="s">
        <v>100</v>
      </c>
      <c r="B187" s="381">
        <v>0</v>
      </c>
      <c r="C187" s="381">
        <v>0</v>
      </c>
      <c r="D187" s="457" t="str">
        <f t="shared" si="2"/>
        <v/>
      </c>
    </row>
    <row r="188" ht="36" customHeight="1" spans="1:4">
      <c r="A188" s="458" t="s">
        <v>198</v>
      </c>
      <c r="B188" s="381">
        <v>0</v>
      </c>
      <c r="C188" s="381">
        <v>474</v>
      </c>
      <c r="D188" s="457" t="str">
        <f t="shared" si="2"/>
        <v/>
      </c>
    </row>
    <row r="189" ht="36" customHeight="1" spans="1:4">
      <c r="A189" s="458" t="s">
        <v>199</v>
      </c>
      <c r="B189" s="460">
        <f>SUM(B190:B195)</f>
        <v>1989</v>
      </c>
      <c r="C189" s="460">
        <f>SUM(C190:C195)</f>
        <v>12135</v>
      </c>
      <c r="D189" s="457">
        <f t="shared" si="2"/>
        <v>5.10105580693816</v>
      </c>
    </row>
    <row r="190" ht="36" customHeight="1" spans="1:4">
      <c r="A190" s="458" t="s">
        <v>91</v>
      </c>
      <c r="B190" s="381">
        <v>910</v>
      </c>
      <c r="C190" s="381">
        <v>909</v>
      </c>
      <c r="D190" s="457">
        <f t="shared" si="2"/>
        <v>-0.00109890109890109</v>
      </c>
    </row>
    <row r="191" ht="36" customHeight="1" spans="1:4">
      <c r="A191" s="458" t="s">
        <v>92</v>
      </c>
      <c r="B191" s="381">
        <v>1079</v>
      </c>
      <c r="C191" s="381">
        <v>3901</v>
      </c>
      <c r="D191" s="457">
        <f t="shared" si="2"/>
        <v>2.61538461538462</v>
      </c>
    </row>
    <row r="192" ht="36" customHeight="1" spans="1:4">
      <c r="A192" s="458" t="s">
        <v>93</v>
      </c>
      <c r="B192" s="381">
        <v>0</v>
      </c>
      <c r="C192" s="381">
        <v>0</v>
      </c>
      <c r="D192" s="457" t="str">
        <f t="shared" si="2"/>
        <v/>
      </c>
    </row>
    <row r="193" ht="36" customHeight="1" spans="1:4">
      <c r="A193" s="458" t="s">
        <v>200</v>
      </c>
      <c r="B193" s="459">
        <v>0</v>
      </c>
      <c r="C193" s="459">
        <v>0</v>
      </c>
      <c r="D193" s="457" t="str">
        <f t="shared" si="2"/>
        <v/>
      </c>
    </row>
    <row r="194" ht="36" customHeight="1" spans="1:4">
      <c r="A194" s="458" t="s">
        <v>100</v>
      </c>
      <c r="B194" s="381">
        <v>0</v>
      </c>
      <c r="C194" s="381">
        <v>0</v>
      </c>
      <c r="D194" s="457" t="str">
        <f t="shared" si="2"/>
        <v/>
      </c>
    </row>
    <row r="195" ht="36" customHeight="1" spans="1:4">
      <c r="A195" s="458" t="s">
        <v>201</v>
      </c>
      <c r="B195" s="381">
        <v>0</v>
      </c>
      <c r="C195" s="381">
        <v>7325</v>
      </c>
      <c r="D195" s="457" t="str">
        <f t="shared" si="2"/>
        <v/>
      </c>
    </row>
    <row r="196" ht="36" customHeight="1" spans="1:4">
      <c r="A196" s="461" t="s">
        <v>202</v>
      </c>
      <c r="B196" s="460">
        <f>SUM(B197:B202)</f>
        <v>1781</v>
      </c>
      <c r="C196" s="460">
        <f>SUM(C197:C202)</f>
        <v>2572</v>
      </c>
      <c r="D196" s="457">
        <f t="shared" ref="D196:D259" si="3">IF(B196&lt;&gt;0,C196/B196-1,"")</f>
        <v>0.444132509825941</v>
      </c>
    </row>
    <row r="197" ht="36" customHeight="1" spans="1:4">
      <c r="A197" s="458" t="s">
        <v>91</v>
      </c>
      <c r="B197" s="381">
        <v>843</v>
      </c>
      <c r="C197" s="381">
        <v>747</v>
      </c>
      <c r="D197" s="457">
        <f t="shared" si="3"/>
        <v>-0.113879003558719</v>
      </c>
    </row>
    <row r="198" ht="36" customHeight="1" spans="1:4">
      <c r="A198" s="458" t="s">
        <v>92</v>
      </c>
      <c r="B198" s="381">
        <v>938</v>
      </c>
      <c r="C198" s="381">
        <v>1825</v>
      </c>
      <c r="D198" s="457">
        <f t="shared" si="3"/>
        <v>0.945628997867804</v>
      </c>
    </row>
    <row r="199" ht="36" customHeight="1" spans="1:4">
      <c r="A199" s="458" t="s">
        <v>93</v>
      </c>
      <c r="B199" s="459">
        <v>0</v>
      </c>
      <c r="C199" s="459">
        <v>0</v>
      </c>
      <c r="D199" s="457" t="str">
        <f t="shared" si="3"/>
        <v/>
      </c>
    </row>
    <row r="200" ht="36" customHeight="1" spans="1:4">
      <c r="A200" s="458" t="s">
        <v>203</v>
      </c>
      <c r="B200" s="462">
        <v>0</v>
      </c>
      <c r="C200" s="462">
        <v>0</v>
      </c>
      <c r="D200" s="457" t="str">
        <f t="shared" si="3"/>
        <v/>
      </c>
    </row>
    <row r="201" ht="36" customHeight="1" spans="1:4">
      <c r="A201" s="458" t="s">
        <v>100</v>
      </c>
      <c r="B201" s="381">
        <v>0</v>
      </c>
      <c r="C201" s="381">
        <v>0</v>
      </c>
      <c r="D201" s="457" t="str">
        <f t="shared" si="3"/>
        <v/>
      </c>
    </row>
    <row r="202" ht="36" customHeight="1" spans="1:4">
      <c r="A202" s="458" t="s">
        <v>204</v>
      </c>
      <c r="B202" s="381">
        <v>0</v>
      </c>
      <c r="C202" s="381">
        <v>0</v>
      </c>
      <c r="D202" s="457" t="str">
        <f t="shared" si="3"/>
        <v/>
      </c>
    </row>
    <row r="203" ht="36" customHeight="1" spans="1:4">
      <c r="A203" s="458" t="s">
        <v>205</v>
      </c>
      <c r="B203" s="460">
        <f>SUM(B204:B210)</f>
        <v>1841</v>
      </c>
      <c r="C203" s="460">
        <f>SUM(C204:C210)</f>
        <v>1579</v>
      </c>
      <c r="D203" s="457">
        <f t="shared" si="3"/>
        <v>-0.142313959804454</v>
      </c>
    </row>
    <row r="204" ht="36" customHeight="1" spans="1:4">
      <c r="A204" s="458" t="s">
        <v>91</v>
      </c>
      <c r="B204" s="381">
        <v>810</v>
      </c>
      <c r="C204" s="381">
        <v>745</v>
      </c>
      <c r="D204" s="457">
        <f t="shared" si="3"/>
        <v>-0.0802469135802469</v>
      </c>
    </row>
    <row r="205" ht="36" customHeight="1" spans="1:4">
      <c r="A205" s="458" t="s">
        <v>92</v>
      </c>
      <c r="B205" s="381">
        <v>732</v>
      </c>
      <c r="C205" s="381">
        <v>724</v>
      </c>
      <c r="D205" s="457">
        <f t="shared" si="3"/>
        <v>-0.0109289617486339</v>
      </c>
    </row>
    <row r="206" ht="36" customHeight="1" spans="1:4">
      <c r="A206" s="458" t="s">
        <v>93</v>
      </c>
      <c r="B206" s="381">
        <v>0</v>
      </c>
      <c r="C206" s="381">
        <v>0</v>
      </c>
      <c r="D206" s="457" t="str">
        <f t="shared" si="3"/>
        <v/>
      </c>
    </row>
    <row r="207" ht="36" customHeight="1" spans="1:4">
      <c r="A207" s="458" t="s">
        <v>206</v>
      </c>
      <c r="B207" s="459">
        <v>110</v>
      </c>
      <c r="C207" s="459">
        <v>110</v>
      </c>
      <c r="D207" s="457">
        <f t="shared" si="3"/>
        <v>0</v>
      </c>
    </row>
    <row r="208" ht="36" customHeight="1" spans="1:4">
      <c r="A208" s="458" t="s">
        <v>207</v>
      </c>
      <c r="B208" s="381">
        <v>9</v>
      </c>
      <c r="C208" s="381">
        <v>0</v>
      </c>
      <c r="D208" s="457">
        <f t="shared" si="3"/>
        <v>-1</v>
      </c>
    </row>
    <row r="209" ht="36" customHeight="1" spans="1:4">
      <c r="A209" s="458" t="s">
        <v>100</v>
      </c>
      <c r="B209" s="381">
        <v>0</v>
      </c>
      <c r="C209" s="381">
        <v>0</v>
      </c>
      <c r="D209" s="457" t="str">
        <f t="shared" si="3"/>
        <v/>
      </c>
    </row>
    <row r="210" ht="36" customHeight="1" spans="1:4">
      <c r="A210" s="458" t="s">
        <v>208</v>
      </c>
      <c r="B210" s="381">
        <v>180</v>
      </c>
      <c r="C210" s="381">
        <v>0</v>
      </c>
      <c r="D210" s="457">
        <f t="shared" si="3"/>
        <v>-1</v>
      </c>
    </row>
    <row r="211" ht="36" customHeight="1" spans="1:4">
      <c r="A211" s="458" t="s">
        <v>209</v>
      </c>
      <c r="B211" s="460">
        <f>SUM(B212:B216)</f>
        <v>296</v>
      </c>
      <c r="C211" s="460">
        <f>SUM(C212:C216)</f>
        <v>313</v>
      </c>
      <c r="D211" s="457">
        <f t="shared" si="3"/>
        <v>0.0574324324324325</v>
      </c>
    </row>
    <row r="212" ht="36" customHeight="1" spans="1:4">
      <c r="A212" s="458" t="s">
        <v>91</v>
      </c>
      <c r="B212" s="381">
        <v>226</v>
      </c>
      <c r="C212" s="381">
        <v>258</v>
      </c>
      <c r="D212" s="457">
        <f t="shared" si="3"/>
        <v>0.141592920353982</v>
      </c>
    </row>
    <row r="213" ht="36" customHeight="1" spans="1:4">
      <c r="A213" s="458" t="s">
        <v>92</v>
      </c>
      <c r="B213" s="381">
        <v>70</v>
      </c>
      <c r="C213" s="381">
        <v>55</v>
      </c>
      <c r="D213" s="457">
        <f t="shared" si="3"/>
        <v>-0.214285714285714</v>
      </c>
    </row>
    <row r="214" ht="36" customHeight="1" spans="1:4">
      <c r="A214" s="458" t="s">
        <v>93</v>
      </c>
      <c r="B214" s="381">
        <v>0</v>
      </c>
      <c r="C214" s="381">
        <v>0</v>
      </c>
      <c r="D214" s="457" t="str">
        <f t="shared" si="3"/>
        <v/>
      </c>
    </row>
    <row r="215" ht="36" customHeight="1" spans="1:4">
      <c r="A215" s="458" t="s">
        <v>100</v>
      </c>
      <c r="B215" s="459">
        <v>0</v>
      </c>
      <c r="C215" s="459">
        <v>0</v>
      </c>
      <c r="D215" s="457" t="str">
        <f t="shared" si="3"/>
        <v/>
      </c>
    </row>
    <row r="216" ht="36" customHeight="1" spans="1:4">
      <c r="A216" s="458" t="s">
        <v>210</v>
      </c>
      <c r="B216" s="381">
        <v>0</v>
      </c>
      <c r="C216" s="381">
        <v>0</v>
      </c>
      <c r="D216" s="457" t="str">
        <f t="shared" si="3"/>
        <v/>
      </c>
    </row>
    <row r="217" ht="36" customHeight="1" spans="1:4">
      <c r="A217" s="458" t="s">
        <v>211</v>
      </c>
      <c r="B217" s="460">
        <f>SUM(B218:B222)</f>
        <v>763</v>
      </c>
      <c r="C217" s="460">
        <f>SUM(C218:C222)</f>
        <v>756</v>
      </c>
      <c r="D217" s="457">
        <f t="shared" si="3"/>
        <v>-0.00917431192660545</v>
      </c>
    </row>
    <row r="218" ht="36" customHeight="1" spans="1:4">
      <c r="A218" s="458" t="s">
        <v>91</v>
      </c>
      <c r="B218" s="381">
        <v>541</v>
      </c>
      <c r="C218" s="381">
        <v>526</v>
      </c>
      <c r="D218" s="457">
        <f t="shared" si="3"/>
        <v>-0.0277264325323475</v>
      </c>
    </row>
    <row r="219" ht="36" customHeight="1" spans="1:4">
      <c r="A219" s="458" t="s">
        <v>92</v>
      </c>
      <c r="B219" s="381">
        <v>222</v>
      </c>
      <c r="C219" s="381">
        <v>210</v>
      </c>
      <c r="D219" s="457">
        <f t="shared" si="3"/>
        <v>-0.0540540540540541</v>
      </c>
    </row>
    <row r="220" ht="36" customHeight="1" spans="1:4">
      <c r="A220" s="458" t="s">
        <v>93</v>
      </c>
      <c r="B220" s="381">
        <v>0</v>
      </c>
      <c r="C220" s="381">
        <v>0</v>
      </c>
      <c r="D220" s="457" t="str">
        <f t="shared" si="3"/>
        <v/>
      </c>
    </row>
    <row r="221" ht="36" customHeight="1" spans="1:4">
      <c r="A221" s="458" t="s">
        <v>100</v>
      </c>
      <c r="B221" s="381">
        <v>0</v>
      </c>
      <c r="C221" s="381">
        <v>0</v>
      </c>
      <c r="D221" s="457" t="str">
        <f t="shared" si="3"/>
        <v/>
      </c>
    </row>
    <row r="222" ht="36" customHeight="1" spans="1:4">
      <c r="A222" s="458" t="s">
        <v>212</v>
      </c>
      <c r="B222" s="459">
        <v>0</v>
      </c>
      <c r="C222" s="459">
        <v>20</v>
      </c>
      <c r="D222" s="457" t="str">
        <f t="shared" si="3"/>
        <v/>
      </c>
    </row>
    <row r="223" ht="36" customHeight="1" spans="1:4">
      <c r="A223" s="458" t="s">
        <v>213</v>
      </c>
      <c r="B223" s="460">
        <f>SUM(B224:B229)</f>
        <v>44</v>
      </c>
      <c r="C223" s="460">
        <f>SUM(C224:C229)</f>
        <v>153</v>
      </c>
      <c r="D223" s="457">
        <f t="shared" si="3"/>
        <v>2.47727272727273</v>
      </c>
    </row>
    <row r="224" ht="36" customHeight="1" spans="1:4">
      <c r="A224" s="458" t="s">
        <v>91</v>
      </c>
      <c r="B224" s="381">
        <v>44</v>
      </c>
      <c r="C224" s="381">
        <v>103</v>
      </c>
      <c r="D224" s="457">
        <f t="shared" si="3"/>
        <v>1.34090909090909</v>
      </c>
    </row>
    <row r="225" ht="36" customHeight="1" spans="1:4">
      <c r="A225" s="458" t="s">
        <v>92</v>
      </c>
      <c r="B225" s="381">
        <v>0</v>
      </c>
      <c r="C225" s="381">
        <v>50</v>
      </c>
      <c r="D225" s="457" t="str">
        <f t="shared" si="3"/>
        <v/>
      </c>
    </row>
    <row r="226" ht="36" customHeight="1" spans="1:4">
      <c r="A226" s="458" t="s">
        <v>93</v>
      </c>
      <c r="B226" s="381">
        <v>0</v>
      </c>
      <c r="C226" s="381">
        <v>0</v>
      </c>
      <c r="D226" s="457" t="str">
        <f t="shared" si="3"/>
        <v/>
      </c>
    </row>
    <row r="227" ht="36" customHeight="1" spans="1:4">
      <c r="A227" s="458" t="s">
        <v>214</v>
      </c>
      <c r="B227" s="381">
        <v>0</v>
      </c>
      <c r="C227" s="381">
        <v>0</v>
      </c>
      <c r="D227" s="457" t="str">
        <f t="shared" si="3"/>
        <v/>
      </c>
    </row>
    <row r="228" ht="36" customHeight="1" spans="1:4">
      <c r="A228" s="458" t="s">
        <v>100</v>
      </c>
      <c r="B228" s="381">
        <v>0</v>
      </c>
      <c r="C228" s="381">
        <v>0</v>
      </c>
      <c r="D228" s="457" t="str">
        <f t="shared" si="3"/>
        <v/>
      </c>
    </row>
    <row r="229" ht="36" customHeight="1" spans="1:4">
      <c r="A229" s="458" t="s">
        <v>215</v>
      </c>
      <c r="B229" s="459">
        <v>0</v>
      </c>
      <c r="C229" s="459">
        <v>0</v>
      </c>
      <c r="D229" s="457" t="str">
        <f t="shared" si="3"/>
        <v/>
      </c>
    </row>
    <row r="230" ht="36" customHeight="1" spans="1:4">
      <c r="A230" s="458" t="s">
        <v>216</v>
      </c>
      <c r="B230" s="460">
        <f>SUM(B231:B244)</f>
        <v>6075</v>
      </c>
      <c r="C230" s="460">
        <f>SUM(C231:C244)</f>
        <v>4660</v>
      </c>
      <c r="D230" s="457">
        <f t="shared" si="3"/>
        <v>-0.232921810699589</v>
      </c>
    </row>
    <row r="231" ht="36" customHeight="1" spans="1:4">
      <c r="A231" s="458" t="s">
        <v>91</v>
      </c>
      <c r="B231" s="381">
        <v>2940</v>
      </c>
      <c r="C231" s="381">
        <v>2945</v>
      </c>
      <c r="D231" s="457">
        <f t="shared" si="3"/>
        <v>0.0017006802721089</v>
      </c>
    </row>
    <row r="232" ht="36" customHeight="1" spans="1:4">
      <c r="A232" s="461" t="s">
        <v>92</v>
      </c>
      <c r="B232" s="381">
        <v>0</v>
      </c>
      <c r="C232" s="381">
        <v>0</v>
      </c>
      <c r="D232" s="457" t="str">
        <f t="shared" si="3"/>
        <v/>
      </c>
    </row>
    <row r="233" ht="36" customHeight="1" spans="1:4">
      <c r="A233" s="458" t="s">
        <v>93</v>
      </c>
      <c r="B233" s="381">
        <v>44</v>
      </c>
      <c r="C233" s="381">
        <v>0</v>
      </c>
      <c r="D233" s="457">
        <f t="shared" si="3"/>
        <v>-1</v>
      </c>
    </row>
    <row r="234" ht="36" customHeight="1" spans="1:4">
      <c r="A234" s="458" t="s">
        <v>217</v>
      </c>
      <c r="B234" s="381">
        <v>1213</v>
      </c>
      <c r="C234" s="381">
        <v>70</v>
      </c>
      <c r="D234" s="457">
        <f t="shared" si="3"/>
        <v>-0.942291838417148</v>
      </c>
    </row>
    <row r="235" ht="36" customHeight="1" spans="1:4">
      <c r="A235" s="458" t="s">
        <v>218</v>
      </c>
      <c r="B235" s="459">
        <v>88</v>
      </c>
      <c r="C235" s="459">
        <v>112</v>
      </c>
      <c r="D235" s="457">
        <f t="shared" si="3"/>
        <v>0.272727272727273</v>
      </c>
    </row>
    <row r="236" ht="36" customHeight="1" spans="1:4">
      <c r="A236" s="461" t="s">
        <v>132</v>
      </c>
      <c r="B236" s="381">
        <v>150</v>
      </c>
      <c r="C236" s="381">
        <v>180</v>
      </c>
      <c r="D236" s="457">
        <f t="shared" si="3"/>
        <v>0.2</v>
      </c>
    </row>
    <row r="237" ht="36" customHeight="1" spans="1:4">
      <c r="A237" s="458" t="s">
        <v>219</v>
      </c>
      <c r="B237" s="381">
        <v>25</v>
      </c>
      <c r="C237" s="381">
        <v>10</v>
      </c>
      <c r="D237" s="457">
        <f t="shared" si="3"/>
        <v>-0.6</v>
      </c>
    </row>
    <row r="238" ht="36" customHeight="1" spans="1:4">
      <c r="A238" s="458" t="s">
        <v>220</v>
      </c>
      <c r="B238" s="381">
        <v>15</v>
      </c>
      <c r="C238" s="381">
        <v>15</v>
      </c>
      <c r="D238" s="457">
        <f t="shared" si="3"/>
        <v>0</v>
      </c>
    </row>
    <row r="239" ht="36" customHeight="1" spans="1:4">
      <c r="A239" s="458" t="s">
        <v>221</v>
      </c>
      <c r="B239" s="381">
        <v>0</v>
      </c>
      <c r="C239" s="381">
        <v>0</v>
      </c>
      <c r="D239" s="457" t="str">
        <f t="shared" si="3"/>
        <v/>
      </c>
    </row>
    <row r="240" ht="36" customHeight="1" spans="1:4">
      <c r="A240" s="458" t="s">
        <v>222</v>
      </c>
      <c r="B240" s="381">
        <v>0</v>
      </c>
      <c r="C240" s="381">
        <v>0</v>
      </c>
      <c r="D240" s="457" t="str">
        <f t="shared" si="3"/>
        <v/>
      </c>
    </row>
    <row r="241" ht="36" customHeight="1" spans="1:4">
      <c r="A241" s="458" t="s">
        <v>223</v>
      </c>
      <c r="B241" s="381">
        <v>0</v>
      </c>
      <c r="C241" s="381">
        <v>400</v>
      </c>
      <c r="D241" s="457" t="str">
        <f t="shared" si="3"/>
        <v/>
      </c>
    </row>
    <row r="242" ht="36" customHeight="1" spans="1:4">
      <c r="A242" s="458" t="s">
        <v>224</v>
      </c>
      <c r="B242" s="381">
        <v>0</v>
      </c>
      <c r="C242" s="381">
        <v>0</v>
      </c>
      <c r="D242" s="457" t="str">
        <f t="shared" si="3"/>
        <v/>
      </c>
    </row>
    <row r="243" ht="36" customHeight="1" spans="1:4">
      <c r="A243" s="458" t="s">
        <v>100</v>
      </c>
      <c r="B243" s="381">
        <v>445</v>
      </c>
      <c r="C243" s="381">
        <v>455</v>
      </c>
      <c r="D243" s="457">
        <f t="shared" si="3"/>
        <v>0.0224719101123596</v>
      </c>
    </row>
    <row r="244" ht="36" customHeight="1" spans="1:4">
      <c r="A244" s="458" t="s">
        <v>225</v>
      </c>
      <c r="B244" s="381">
        <v>1155</v>
      </c>
      <c r="C244" s="381">
        <v>473</v>
      </c>
      <c r="D244" s="457">
        <f t="shared" si="3"/>
        <v>-0.59047619047619</v>
      </c>
    </row>
    <row r="245" ht="36" customHeight="1" spans="1:4">
      <c r="A245" s="458" t="s">
        <v>226</v>
      </c>
      <c r="B245" s="459">
        <f>SUM(B246:B247)</f>
        <v>10447</v>
      </c>
      <c r="C245" s="459">
        <f>SUM(C246:C247)</f>
        <v>44265</v>
      </c>
      <c r="D245" s="457">
        <f t="shared" si="3"/>
        <v>3.23710156025653</v>
      </c>
    </row>
    <row r="246" ht="36" customHeight="1" spans="1:4">
      <c r="A246" s="458" t="s">
        <v>227</v>
      </c>
      <c r="B246" s="381">
        <v>0</v>
      </c>
      <c r="C246" s="381">
        <v>0</v>
      </c>
      <c r="D246" s="457" t="str">
        <f t="shared" si="3"/>
        <v/>
      </c>
    </row>
    <row r="247" ht="36" customHeight="1" spans="1:4">
      <c r="A247" s="458" t="s">
        <v>228</v>
      </c>
      <c r="B247" s="381">
        <v>10447</v>
      </c>
      <c r="C247" s="381">
        <v>44265</v>
      </c>
      <c r="D247" s="457">
        <f t="shared" si="3"/>
        <v>3.23710156025653</v>
      </c>
    </row>
    <row r="248" ht="36" customHeight="1" spans="1:4">
      <c r="A248" s="455" t="s">
        <v>47</v>
      </c>
      <c r="B248" s="463">
        <f>SUM(B249:B250)</f>
        <v>0</v>
      </c>
      <c r="C248" s="463">
        <f>SUM(C249:C250)</f>
        <v>0</v>
      </c>
      <c r="D248" s="457" t="str">
        <f t="shared" si="3"/>
        <v/>
      </c>
    </row>
    <row r="249" ht="36" customHeight="1" spans="1:4">
      <c r="A249" s="458" t="s">
        <v>229</v>
      </c>
      <c r="B249" s="381">
        <v>0</v>
      </c>
      <c r="C249" s="381">
        <v>0</v>
      </c>
      <c r="D249" s="457" t="str">
        <f t="shared" si="3"/>
        <v/>
      </c>
    </row>
    <row r="250" ht="36" customHeight="1" spans="1:4">
      <c r="A250" s="458" t="s">
        <v>230</v>
      </c>
      <c r="B250" s="381">
        <v>0</v>
      </c>
      <c r="C250" s="381">
        <v>0</v>
      </c>
      <c r="D250" s="457" t="str">
        <f t="shared" si="3"/>
        <v/>
      </c>
    </row>
    <row r="251" ht="36" customHeight="1" spans="1:4">
      <c r="A251" s="455" t="s">
        <v>49</v>
      </c>
      <c r="B251" s="456">
        <f>SUM(B252,B262)</f>
        <v>1935</v>
      </c>
      <c r="C251" s="456">
        <f>SUM(C252,C262)</f>
        <v>1415</v>
      </c>
      <c r="D251" s="457">
        <f t="shared" si="3"/>
        <v>-0.268733850129199</v>
      </c>
    </row>
    <row r="252" ht="36" customHeight="1" spans="1:4">
      <c r="A252" s="458" t="s">
        <v>231</v>
      </c>
      <c r="B252" s="460">
        <f>SUM(B253:B261)</f>
        <v>859</v>
      </c>
      <c r="C252" s="460">
        <f>SUM(C253:C261)</f>
        <v>260</v>
      </c>
      <c r="D252" s="457">
        <f t="shared" si="3"/>
        <v>-0.69732246798603</v>
      </c>
    </row>
    <row r="253" ht="36" customHeight="1" spans="1:4">
      <c r="A253" s="458" t="s">
        <v>232</v>
      </c>
      <c r="B253" s="381">
        <v>320</v>
      </c>
      <c r="C253" s="381">
        <v>0</v>
      </c>
      <c r="D253" s="457">
        <f t="shared" si="3"/>
        <v>-1</v>
      </c>
    </row>
    <row r="254" ht="36" customHeight="1" spans="1:4">
      <c r="A254" s="458" t="s">
        <v>233</v>
      </c>
      <c r="B254" s="459">
        <v>0</v>
      </c>
      <c r="C254" s="459">
        <v>0</v>
      </c>
      <c r="D254" s="457" t="str">
        <f t="shared" si="3"/>
        <v/>
      </c>
    </row>
    <row r="255" ht="36" customHeight="1" spans="1:4">
      <c r="A255" s="458" t="s">
        <v>234</v>
      </c>
      <c r="B255" s="381">
        <v>140</v>
      </c>
      <c r="C255" s="381">
        <v>140</v>
      </c>
      <c r="D255" s="457">
        <f t="shared" si="3"/>
        <v>0</v>
      </c>
    </row>
    <row r="256" ht="36" customHeight="1" spans="1:4">
      <c r="A256" s="458" t="s">
        <v>235</v>
      </c>
      <c r="B256" s="381">
        <v>0</v>
      </c>
      <c r="C256" s="381">
        <v>0</v>
      </c>
      <c r="D256" s="457" t="str">
        <f t="shared" si="3"/>
        <v/>
      </c>
    </row>
    <row r="257" ht="36" customHeight="1" spans="1:4">
      <c r="A257" s="458" t="s">
        <v>236</v>
      </c>
      <c r="B257" s="459">
        <v>0</v>
      </c>
      <c r="C257" s="459">
        <v>0</v>
      </c>
      <c r="D257" s="457" t="str">
        <f t="shared" si="3"/>
        <v/>
      </c>
    </row>
    <row r="258" ht="36" customHeight="1" spans="1:4">
      <c r="A258" s="458" t="s">
        <v>237</v>
      </c>
      <c r="B258" s="459">
        <v>259</v>
      </c>
      <c r="C258" s="459">
        <v>120</v>
      </c>
      <c r="D258" s="457">
        <f t="shared" si="3"/>
        <v>-0.536679536679537</v>
      </c>
    </row>
    <row r="259" ht="36" customHeight="1" spans="1:4">
      <c r="A259" s="458" t="s">
        <v>238</v>
      </c>
      <c r="B259" s="381">
        <v>133</v>
      </c>
      <c r="C259" s="381">
        <v>0</v>
      </c>
      <c r="D259" s="457">
        <f t="shared" si="3"/>
        <v>-1</v>
      </c>
    </row>
    <row r="260" ht="36" customHeight="1" spans="1:4">
      <c r="A260" s="458" t="s">
        <v>239</v>
      </c>
      <c r="B260" s="381">
        <v>0</v>
      </c>
      <c r="C260" s="381">
        <v>0</v>
      </c>
      <c r="D260" s="457" t="str">
        <f t="shared" ref="D260:D323" si="4">IF(B260&lt;&gt;0,C260/B260-1,"")</f>
        <v/>
      </c>
    </row>
    <row r="261" ht="36" customHeight="1" spans="1:4">
      <c r="A261" s="458" t="s">
        <v>240</v>
      </c>
      <c r="B261" s="381">
        <v>7</v>
      </c>
      <c r="C261" s="381">
        <v>0</v>
      </c>
      <c r="D261" s="457">
        <f t="shared" si="4"/>
        <v>-1</v>
      </c>
    </row>
    <row r="262" ht="36" customHeight="1" spans="1:4">
      <c r="A262" s="458" t="s">
        <v>241</v>
      </c>
      <c r="B262" s="381">
        <f>SUM(B263)</f>
        <v>1076</v>
      </c>
      <c r="C262" s="381">
        <f>SUM(C263)</f>
        <v>1155</v>
      </c>
      <c r="D262" s="457">
        <f t="shared" si="4"/>
        <v>0.0734200743494424</v>
      </c>
    </row>
    <row r="263" ht="36" customHeight="1" spans="1:4">
      <c r="A263" s="458" t="s">
        <v>242</v>
      </c>
      <c r="B263" s="381">
        <v>1076</v>
      </c>
      <c r="C263" s="381">
        <v>1155</v>
      </c>
      <c r="D263" s="457">
        <f t="shared" si="4"/>
        <v>0.0734200743494424</v>
      </c>
    </row>
    <row r="264" ht="36" customHeight="1" spans="1:4">
      <c r="A264" s="455" t="s">
        <v>50</v>
      </c>
      <c r="B264" s="463">
        <f>SUM(B265,B268,B279,B286,B294,B303,B319,B329,B339,B347,B353)</f>
        <v>48328</v>
      </c>
      <c r="C264" s="463">
        <f>SUM(C265,C268,C279,C286,C294,C303,C319,C329,C339,C347,C353)</f>
        <v>40964</v>
      </c>
      <c r="D264" s="457">
        <f t="shared" si="4"/>
        <v>-0.152375434530707</v>
      </c>
    </row>
    <row r="265" ht="36" customHeight="1" spans="1:4">
      <c r="A265" s="458" t="s">
        <v>243</v>
      </c>
      <c r="B265" s="460">
        <f>SUM(B266:B267)</f>
        <v>279</v>
      </c>
      <c r="C265" s="460">
        <f>SUM(C266:C267)</f>
        <v>219</v>
      </c>
      <c r="D265" s="457">
        <f t="shared" si="4"/>
        <v>-0.21505376344086</v>
      </c>
    </row>
    <row r="266" ht="36" customHeight="1" spans="1:4">
      <c r="A266" s="458" t="s">
        <v>244</v>
      </c>
      <c r="B266" s="381">
        <v>279</v>
      </c>
      <c r="C266" s="381">
        <v>219</v>
      </c>
      <c r="D266" s="457">
        <f t="shared" si="4"/>
        <v>-0.21505376344086</v>
      </c>
    </row>
    <row r="267" ht="36" customHeight="1" spans="1:4">
      <c r="A267" s="458" t="s">
        <v>245</v>
      </c>
      <c r="B267" s="381">
        <v>0</v>
      </c>
      <c r="C267" s="381">
        <v>0</v>
      </c>
      <c r="D267" s="457" t="str">
        <f t="shared" si="4"/>
        <v/>
      </c>
    </row>
    <row r="268" ht="36" customHeight="1" spans="1:4">
      <c r="A268" s="455" t="s">
        <v>246</v>
      </c>
      <c r="B268" s="463">
        <f>SUM(B269:B278)</f>
        <v>41023</v>
      </c>
      <c r="C268" s="463">
        <f>SUM(C269:C278)</f>
        <v>34967</v>
      </c>
      <c r="D268" s="457">
        <f t="shared" si="4"/>
        <v>-0.147624503327402</v>
      </c>
    </row>
    <row r="269" ht="36" customHeight="1" spans="1:4">
      <c r="A269" s="458" t="s">
        <v>91</v>
      </c>
      <c r="B269" s="462">
        <v>18452</v>
      </c>
      <c r="C269" s="462">
        <v>18557</v>
      </c>
      <c r="D269" s="457">
        <f t="shared" si="4"/>
        <v>0.00569044006069808</v>
      </c>
    </row>
    <row r="270" ht="36" customHeight="1" spans="1:4">
      <c r="A270" s="458" t="s">
        <v>92</v>
      </c>
      <c r="B270" s="459">
        <v>2645</v>
      </c>
      <c r="C270" s="459">
        <v>3169</v>
      </c>
      <c r="D270" s="457">
        <f t="shared" si="4"/>
        <v>0.198109640831758</v>
      </c>
    </row>
    <row r="271" ht="36" customHeight="1" spans="1:4">
      <c r="A271" s="458" t="s">
        <v>93</v>
      </c>
      <c r="B271" s="460">
        <v>0</v>
      </c>
      <c r="C271" s="460">
        <v>0</v>
      </c>
      <c r="D271" s="457" t="str">
        <f t="shared" si="4"/>
        <v/>
      </c>
    </row>
    <row r="272" ht="36" customHeight="1" spans="1:4">
      <c r="A272" s="458" t="s">
        <v>132</v>
      </c>
      <c r="B272" s="381">
        <v>6922</v>
      </c>
      <c r="C272" s="381">
        <v>1698</v>
      </c>
      <c r="D272" s="457">
        <f t="shared" si="4"/>
        <v>-0.75469517480497</v>
      </c>
    </row>
    <row r="273" ht="36" customHeight="1" spans="1:4">
      <c r="A273" s="458" t="s">
        <v>247</v>
      </c>
      <c r="B273" s="381">
        <v>10843</v>
      </c>
      <c r="C273" s="381">
        <v>10020</v>
      </c>
      <c r="D273" s="457">
        <f t="shared" si="4"/>
        <v>-0.0759015032740017</v>
      </c>
    </row>
    <row r="274" ht="36" customHeight="1" spans="1:4">
      <c r="A274" s="458" t="s">
        <v>248</v>
      </c>
      <c r="B274" s="381">
        <v>1713</v>
      </c>
      <c r="C274" s="381">
        <v>753</v>
      </c>
      <c r="D274" s="457">
        <f t="shared" si="4"/>
        <v>-0.560420315236427</v>
      </c>
    </row>
    <row r="275" ht="36" customHeight="1" spans="1:4">
      <c r="A275" s="458" t="s">
        <v>249</v>
      </c>
      <c r="B275" s="381">
        <v>0</v>
      </c>
      <c r="C275" s="381">
        <v>0</v>
      </c>
      <c r="D275" s="457" t="str">
        <f t="shared" si="4"/>
        <v/>
      </c>
    </row>
    <row r="276" ht="36" customHeight="1" spans="1:4">
      <c r="A276" s="458" t="s">
        <v>250</v>
      </c>
      <c r="B276" s="381">
        <v>0</v>
      </c>
      <c r="C276" s="381">
        <v>0</v>
      </c>
      <c r="D276" s="457" t="str">
        <f t="shared" si="4"/>
        <v/>
      </c>
    </row>
    <row r="277" ht="36" customHeight="1" spans="1:4">
      <c r="A277" s="458" t="s">
        <v>100</v>
      </c>
      <c r="B277" s="381">
        <v>0</v>
      </c>
      <c r="C277" s="381">
        <v>0</v>
      </c>
      <c r="D277" s="457" t="str">
        <f t="shared" si="4"/>
        <v/>
      </c>
    </row>
    <row r="278" ht="36" customHeight="1" spans="1:4">
      <c r="A278" s="458" t="s">
        <v>251</v>
      </c>
      <c r="B278" s="381">
        <v>448</v>
      </c>
      <c r="C278" s="381">
        <v>770</v>
      </c>
      <c r="D278" s="457">
        <f t="shared" si="4"/>
        <v>0.71875</v>
      </c>
    </row>
    <row r="279" ht="36" customHeight="1" spans="1:4">
      <c r="A279" s="461" t="s">
        <v>252</v>
      </c>
      <c r="B279" s="460">
        <f>SUM(B280:B285)</f>
        <v>50</v>
      </c>
      <c r="C279" s="460">
        <f>SUM(C280:C285)</f>
        <v>50</v>
      </c>
      <c r="D279" s="457">
        <f t="shared" si="4"/>
        <v>0</v>
      </c>
    </row>
    <row r="280" ht="36" customHeight="1" spans="1:4">
      <c r="A280" s="458" t="s">
        <v>91</v>
      </c>
      <c r="B280" s="381">
        <v>0</v>
      </c>
      <c r="C280" s="381">
        <v>0</v>
      </c>
      <c r="D280" s="457" t="str">
        <f t="shared" si="4"/>
        <v/>
      </c>
    </row>
    <row r="281" ht="36" customHeight="1" spans="1:4">
      <c r="A281" s="458" t="s">
        <v>92</v>
      </c>
      <c r="B281" s="381">
        <v>50</v>
      </c>
      <c r="C281" s="381">
        <v>50</v>
      </c>
      <c r="D281" s="457">
        <f t="shared" si="4"/>
        <v>0</v>
      </c>
    </row>
    <row r="282" ht="36" customHeight="1" spans="1:4">
      <c r="A282" s="458" t="s">
        <v>93</v>
      </c>
      <c r="B282" s="462">
        <v>0</v>
      </c>
      <c r="C282" s="462">
        <v>0</v>
      </c>
      <c r="D282" s="457" t="str">
        <f t="shared" si="4"/>
        <v/>
      </c>
    </row>
    <row r="283" ht="36" customHeight="1" spans="1:4">
      <c r="A283" s="458" t="s">
        <v>253</v>
      </c>
      <c r="B283" s="460">
        <v>0</v>
      </c>
      <c r="C283" s="460">
        <v>0</v>
      </c>
      <c r="D283" s="457" t="str">
        <f t="shared" si="4"/>
        <v/>
      </c>
    </row>
    <row r="284" ht="36" customHeight="1" spans="1:4">
      <c r="A284" s="458" t="s">
        <v>100</v>
      </c>
      <c r="B284" s="381">
        <v>0</v>
      </c>
      <c r="C284" s="381">
        <v>0</v>
      </c>
      <c r="D284" s="457" t="str">
        <f t="shared" si="4"/>
        <v/>
      </c>
    </row>
    <row r="285" ht="36" customHeight="1" spans="1:4">
      <c r="A285" s="458" t="s">
        <v>254</v>
      </c>
      <c r="B285" s="381">
        <v>0</v>
      </c>
      <c r="C285" s="381">
        <v>0</v>
      </c>
      <c r="D285" s="457" t="str">
        <f t="shared" si="4"/>
        <v/>
      </c>
    </row>
    <row r="286" ht="36" customHeight="1" spans="1:4">
      <c r="A286" s="458" t="s">
        <v>255</v>
      </c>
      <c r="B286" s="460">
        <f>SUM(B287:B293)</f>
        <v>526</v>
      </c>
      <c r="C286" s="460">
        <f>SUM(C287:C293)</f>
        <v>0</v>
      </c>
      <c r="D286" s="457">
        <f t="shared" si="4"/>
        <v>-1</v>
      </c>
    </row>
    <row r="287" ht="36" customHeight="1" spans="1:4">
      <c r="A287" s="458" t="s">
        <v>91</v>
      </c>
      <c r="B287" s="381">
        <v>0</v>
      </c>
      <c r="C287" s="381">
        <v>0</v>
      </c>
      <c r="D287" s="457" t="str">
        <f t="shared" si="4"/>
        <v/>
      </c>
    </row>
    <row r="288" ht="36" customHeight="1" spans="1:4">
      <c r="A288" s="458" t="s">
        <v>92</v>
      </c>
      <c r="B288" s="381">
        <v>0</v>
      </c>
      <c r="C288" s="381">
        <v>0</v>
      </c>
      <c r="D288" s="457" t="str">
        <f t="shared" si="4"/>
        <v/>
      </c>
    </row>
    <row r="289" ht="36" customHeight="1" spans="1:4">
      <c r="A289" s="458" t="s">
        <v>93</v>
      </c>
      <c r="B289" s="381">
        <v>0</v>
      </c>
      <c r="C289" s="381">
        <v>0</v>
      </c>
      <c r="D289" s="457" t="str">
        <f t="shared" si="4"/>
        <v/>
      </c>
    </row>
    <row r="290" ht="36" customHeight="1" spans="1:4">
      <c r="A290" s="458" t="s">
        <v>256</v>
      </c>
      <c r="B290" s="381">
        <v>0</v>
      </c>
      <c r="C290" s="381">
        <v>0</v>
      </c>
      <c r="D290" s="457" t="str">
        <f t="shared" si="4"/>
        <v/>
      </c>
    </row>
    <row r="291" ht="36" customHeight="1" spans="1:4">
      <c r="A291" s="458" t="s">
        <v>257</v>
      </c>
      <c r="B291" s="381">
        <v>26</v>
      </c>
      <c r="C291" s="381">
        <v>0</v>
      </c>
      <c r="D291" s="457">
        <f t="shared" si="4"/>
        <v>-1</v>
      </c>
    </row>
    <row r="292" ht="36" customHeight="1" spans="1:4">
      <c r="A292" s="458" t="s">
        <v>100</v>
      </c>
      <c r="B292" s="381">
        <v>0</v>
      </c>
      <c r="C292" s="381">
        <v>0</v>
      </c>
      <c r="D292" s="457" t="str">
        <f t="shared" si="4"/>
        <v/>
      </c>
    </row>
    <row r="293" ht="36" customHeight="1" spans="1:4">
      <c r="A293" s="458" t="s">
        <v>258</v>
      </c>
      <c r="B293" s="381">
        <v>500</v>
      </c>
      <c r="C293" s="381">
        <v>0</v>
      </c>
      <c r="D293" s="457">
        <f t="shared" si="4"/>
        <v>-1</v>
      </c>
    </row>
    <row r="294" ht="36" customHeight="1" spans="1:4">
      <c r="A294" s="458" t="s">
        <v>259</v>
      </c>
      <c r="B294" s="460">
        <f>SUM(B295:B302)</f>
        <v>183</v>
      </c>
      <c r="C294" s="460">
        <f>SUM(C295:C302)</f>
        <v>113</v>
      </c>
      <c r="D294" s="457">
        <f t="shared" si="4"/>
        <v>-0.382513661202186</v>
      </c>
    </row>
    <row r="295" ht="36" customHeight="1" spans="1:4">
      <c r="A295" s="458" t="s">
        <v>91</v>
      </c>
      <c r="B295" s="381">
        <v>62</v>
      </c>
      <c r="C295" s="381">
        <v>113</v>
      </c>
      <c r="D295" s="457">
        <f t="shared" si="4"/>
        <v>0.82258064516129</v>
      </c>
    </row>
    <row r="296" ht="36" customHeight="1" spans="1:4">
      <c r="A296" s="458" t="s">
        <v>92</v>
      </c>
      <c r="B296" s="381">
        <v>0</v>
      </c>
      <c r="C296" s="381">
        <v>0</v>
      </c>
      <c r="D296" s="457" t="str">
        <f t="shared" si="4"/>
        <v/>
      </c>
    </row>
    <row r="297" ht="36" customHeight="1" spans="1:4">
      <c r="A297" s="458" t="s">
        <v>93</v>
      </c>
      <c r="B297" s="381">
        <v>0</v>
      </c>
      <c r="C297" s="381">
        <v>0</v>
      </c>
      <c r="D297" s="457" t="str">
        <f t="shared" si="4"/>
        <v/>
      </c>
    </row>
    <row r="298" ht="36" customHeight="1" spans="1:4">
      <c r="A298" s="458" t="s">
        <v>260</v>
      </c>
      <c r="B298" s="381">
        <v>0</v>
      </c>
      <c r="C298" s="381">
        <v>0</v>
      </c>
      <c r="D298" s="457" t="str">
        <f t="shared" si="4"/>
        <v/>
      </c>
    </row>
    <row r="299" ht="36" customHeight="1" spans="1:4">
      <c r="A299" s="458" t="s">
        <v>261</v>
      </c>
      <c r="B299" s="381">
        <v>121</v>
      </c>
      <c r="C299" s="381">
        <v>0</v>
      </c>
      <c r="D299" s="457">
        <f t="shared" si="4"/>
        <v>-1</v>
      </c>
    </row>
    <row r="300" ht="36" customHeight="1" spans="1:4">
      <c r="A300" s="458" t="s">
        <v>262</v>
      </c>
      <c r="B300" s="381">
        <v>0</v>
      </c>
      <c r="C300" s="381">
        <v>0</v>
      </c>
      <c r="D300" s="457" t="str">
        <f t="shared" si="4"/>
        <v/>
      </c>
    </row>
    <row r="301" ht="36" customHeight="1" spans="1:4">
      <c r="A301" s="458" t="s">
        <v>100</v>
      </c>
      <c r="B301" s="381">
        <v>0</v>
      </c>
      <c r="C301" s="381">
        <v>0</v>
      </c>
      <c r="D301" s="457" t="str">
        <f t="shared" si="4"/>
        <v/>
      </c>
    </row>
    <row r="302" ht="36" customHeight="1" spans="1:4">
      <c r="A302" s="458" t="s">
        <v>263</v>
      </c>
      <c r="B302" s="381">
        <v>0</v>
      </c>
      <c r="C302" s="381">
        <v>0</v>
      </c>
      <c r="D302" s="457" t="str">
        <f t="shared" si="4"/>
        <v/>
      </c>
    </row>
    <row r="303" ht="36" customHeight="1" spans="1:4">
      <c r="A303" s="458" t="s">
        <v>264</v>
      </c>
      <c r="B303" s="460">
        <f>SUM(B304:B318)</f>
        <v>2364</v>
      </c>
      <c r="C303" s="460">
        <f>SUM(C304:C318)</f>
        <v>1791</v>
      </c>
      <c r="D303" s="457">
        <f t="shared" si="4"/>
        <v>-0.24238578680203</v>
      </c>
    </row>
    <row r="304" ht="36" customHeight="1" spans="1:4">
      <c r="A304" s="458" t="s">
        <v>91</v>
      </c>
      <c r="B304" s="462">
        <v>1196</v>
      </c>
      <c r="C304" s="462">
        <v>1311</v>
      </c>
      <c r="D304" s="457">
        <f t="shared" si="4"/>
        <v>0.0961538461538463</v>
      </c>
    </row>
    <row r="305" ht="36" customHeight="1" spans="1:4">
      <c r="A305" s="458" t="s">
        <v>92</v>
      </c>
      <c r="B305" s="460">
        <v>646</v>
      </c>
      <c r="C305" s="460">
        <v>220</v>
      </c>
      <c r="D305" s="457">
        <f t="shared" si="4"/>
        <v>-0.659442724458204</v>
      </c>
    </row>
    <row r="306" ht="36" customHeight="1" spans="1:4">
      <c r="A306" s="458" t="s">
        <v>93</v>
      </c>
      <c r="B306" s="381">
        <v>0</v>
      </c>
      <c r="C306" s="381">
        <v>0</v>
      </c>
      <c r="D306" s="457" t="str">
        <f t="shared" si="4"/>
        <v/>
      </c>
    </row>
    <row r="307" ht="36" customHeight="1" spans="1:4">
      <c r="A307" s="458" t="s">
        <v>265</v>
      </c>
      <c r="B307" s="381">
        <v>104</v>
      </c>
      <c r="C307" s="381">
        <v>40</v>
      </c>
      <c r="D307" s="457">
        <f t="shared" si="4"/>
        <v>-0.615384615384615</v>
      </c>
    </row>
    <row r="308" ht="36" customHeight="1" spans="1:4">
      <c r="A308" s="458" t="s">
        <v>266</v>
      </c>
      <c r="B308" s="381">
        <v>150</v>
      </c>
      <c r="C308" s="381">
        <v>80</v>
      </c>
      <c r="D308" s="457">
        <f t="shared" si="4"/>
        <v>-0.466666666666667</v>
      </c>
    </row>
    <row r="309" ht="36" customHeight="1" spans="1:4">
      <c r="A309" s="458" t="s">
        <v>267</v>
      </c>
      <c r="B309" s="381">
        <v>0</v>
      </c>
      <c r="C309" s="381">
        <v>0</v>
      </c>
      <c r="D309" s="457" t="str">
        <f t="shared" si="4"/>
        <v/>
      </c>
    </row>
    <row r="310" ht="36" customHeight="1" spans="1:4">
      <c r="A310" s="458" t="s">
        <v>268</v>
      </c>
      <c r="B310" s="381">
        <v>148</v>
      </c>
      <c r="C310" s="381">
        <v>84</v>
      </c>
      <c r="D310" s="457">
        <f t="shared" si="4"/>
        <v>-0.432432432432432</v>
      </c>
    </row>
    <row r="311" ht="36" customHeight="1" spans="1:4">
      <c r="A311" s="458" t="s">
        <v>269</v>
      </c>
      <c r="B311" s="462">
        <v>11</v>
      </c>
      <c r="C311" s="462">
        <v>36</v>
      </c>
      <c r="D311" s="457">
        <f t="shared" si="4"/>
        <v>2.27272727272727</v>
      </c>
    </row>
    <row r="312" ht="36" customHeight="1" spans="1:4">
      <c r="A312" s="458" t="s">
        <v>270</v>
      </c>
      <c r="B312" s="460">
        <v>0</v>
      </c>
      <c r="C312" s="460">
        <v>0</v>
      </c>
      <c r="D312" s="457" t="str">
        <f t="shared" si="4"/>
        <v/>
      </c>
    </row>
    <row r="313" ht="36" customHeight="1" spans="1:4">
      <c r="A313" s="458" t="s">
        <v>271</v>
      </c>
      <c r="B313" s="381">
        <v>85</v>
      </c>
      <c r="C313" s="381">
        <v>20</v>
      </c>
      <c r="D313" s="457">
        <f t="shared" si="4"/>
        <v>-0.764705882352941</v>
      </c>
    </row>
    <row r="314" ht="36" customHeight="1" spans="1:4">
      <c r="A314" s="458" t="s">
        <v>272</v>
      </c>
      <c r="B314" s="381">
        <v>0</v>
      </c>
      <c r="C314" s="381">
        <v>0</v>
      </c>
      <c r="D314" s="457" t="str">
        <f t="shared" si="4"/>
        <v/>
      </c>
    </row>
    <row r="315" ht="36" customHeight="1" spans="1:4">
      <c r="A315" s="458" t="s">
        <v>273</v>
      </c>
      <c r="B315" s="381">
        <v>0</v>
      </c>
      <c r="C315" s="381">
        <v>0</v>
      </c>
      <c r="D315" s="457" t="str">
        <f t="shared" si="4"/>
        <v/>
      </c>
    </row>
    <row r="316" ht="36" customHeight="1" spans="1:4">
      <c r="A316" s="458" t="s">
        <v>132</v>
      </c>
      <c r="B316" s="381">
        <v>0</v>
      </c>
      <c r="C316" s="381">
        <v>0</v>
      </c>
      <c r="D316" s="457" t="str">
        <f t="shared" si="4"/>
        <v/>
      </c>
    </row>
    <row r="317" ht="36" customHeight="1" spans="1:4">
      <c r="A317" s="458" t="s">
        <v>100</v>
      </c>
      <c r="B317" s="381">
        <v>0</v>
      </c>
      <c r="C317" s="381">
        <v>0</v>
      </c>
      <c r="D317" s="457" t="str">
        <f t="shared" si="4"/>
        <v/>
      </c>
    </row>
    <row r="318" ht="36" customHeight="1" spans="1:4">
      <c r="A318" s="458" t="s">
        <v>274</v>
      </c>
      <c r="B318" s="381">
        <v>24</v>
      </c>
      <c r="C318" s="381">
        <v>0</v>
      </c>
      <c r="D318" s="457">
        <f t="shared" si="4"/>
        <v>-1</v>
      </c>
    </row>
    <row r="319" ht="36" customHeight="1" spans="1:4">
      <c r="A319" s="458" t="s">
        <v>275</v>
      </c>
      <c r="B319" s="460">
        <f>SUM(B320:B328)</f>
        <v>0</v>
      </c>
      <c r="C319" s="460">
        <f>SUM(C320:C328)</f>
        <v>0</v>
      </c>
      <c r="D319" s="457" t="str">
        <f t="shared" si="4"/>
        <v/>
      </c>
    </row>
    <row r="320" ht="36" customHeight="1" spans="1:4">
      <c r="A320" s="458" t="s">
        <v>91</v>
      </c>
      <c r="B320" s="381">
        <v>0</v>
      </c>
      <c r="C320" s="381">
        <v>0</v>
      </c>
      <c r="D320" s="457" t="str">
        <f t="shared" si="4"/>
        <v/>
      </c>
    </row>
    <row r="321" ht="36" customHeight="1" spans="1:4">
      <c r="A321" s="458" t="s">
        <v>92</v>
      </c>
      <c r="B321" s="381">
        <v>0</v>
      </c>
      <c r="C321" s="381">
        <v>0</v>
      </c>
      <c r="D321" s="457" t="str">
        <f t="shared" si="4"/>
        <v/>
      </c>
    </row>
    <row r="322" ht="36" customHeight="1" spans="1:4">
      <c r="A322" s="458" t="s">
        <v>93</v>
      </c>
      <c r="B322" s="381">
        <v>0</v>
      </c>
      <c r="C322" s="381">
        <v>0</v>
      </c>
      <c r="D322" s="457" t="str">
        <f t="shared" si="4"/>
        <v/>
      </c>
    </row>
    <row r="323" ht="36" customHeight="1" spans="1:4">
      <c r="A323" s="458" t="s">
        <v>276</v>
      </c>
      <c r="B323" s="462">
        <v>0</v>
      </c>
      <c r="C323" s="462">
        <v>0</v>
      </c>
      <c r="D323" s="457" t="str">
        <f t="shared" si="4"/>
        <v/>
      </c>
    </row>
    <row r="324" ht="36" customHeight="1" spans="1:4">
      <c r="A324" s="458" t="s">
        <v>277</v>
      </c>
      <c r="B324" s="460">
        <v>0</v>
      </c>
      <c r="C324" s="460">
        <v>0</v>
      </c>
      <c r="D324" s="457" t="str">
        <f t="shared" ref="D324:D387" si="5">IF(B324&lt;&gt;0,C324/B324-1,"")</f>
        <v/>
      </c>
    </row>
    <row r="325" ht="36" customHeight="1" spans="1:4">
      <c r="A325" s="458" t="s">
        <v>278</v>
      </c>
      <c r="B325" s="381">
        <v>0</v>
      </c>
      <c r="C325" s="381">
        <v>0</v>
      </c>
      <c r="D325" s="457" t="str">
        <f t="shared" si="5"/>
        <v/>
      </c>
    </row>
    <row r="326" ht="36" customHeight="1" spans="1:4">
      <c r="A326" s="458" t="s">
        <v>132</v>
      </c>
      <c r="B326" s="381">
        <v>0</v>
      </c>
      <c r="C326" s="381">
        <v>0</v>
      </c>
      <c r="D326" s="457" t="str">
        <f t="shared" si="5"/>
        <v/>
      </c>
    </row>
    <row r="327" ht="36" customHeight="1" spans="1:4">
      <c r="A327" s="458" t="s">
        <v>100</v>
      </c>
      <c r="B327" s="381">
        <v>0</v>
      </c>
      <c r="C327" s="381">
        <v>0</v>
      </c>
      <c r="D327" s="457" t="str">
        <f t="shared" si="5"/>
        <v/>
      </c>
    </row>
    <row r="328" ht="36" customHeight="1" spans="1:4">
      <c r="A328" s="458" t="s">
        <v>279</v>
      </c>
      <c r="B328" s="381">
        <v>0</v>
      </c>
      <c r="C328" s="381">
        <v>0</v>
      </c>
      <c r="D328" s="457" t="str">
        <f t="shared" si="5"/>
        <v/>
      </c>
    </row>
    <row r="329" ht="36" customHeight="1" spans="1:4">
      <c r="A329" s="458" t="s">
        <v>280</v>
      </c>
      <c r="B329" s="460">
        <f>SUM(B330:B338)</f>
        <v>3811</v>
      </c>
      <c r="C329" s="460">
        <f>SUM(C330:C338)</f>
        <v>3784</v>
      </c>
      <c r="D329" s="457">
        <f t="shared" si="5"/>
        <v>-0.00708475465757019</v>
      </c>
    </row>
    <row r="330" ht="36" customHeight="1" spans="1:4">
      <c r="A330" s="458" t="s">
        <v>91</v>
      </c>
      <c r="B330" s="381">
        <v>2886</v>
      </c>
      <c r="C330" s="381">
        <v>2907</v>
      </c>
      <c r="D330" s="457">
        <f t="shared" si="5"/>
        <v>0.0072765072765073</v>
      </c>
    </row>
    <row r="331" ht="36" customHeight="1" spans="1:4">
      <c r="A331" s="458" t="s">
        <v>92</v>
      </c>
      <c r="B331" s="381">
        <v>0</v>
      </c>
      <c r="C331" s="381">
        <v>0</v>
      </c>
      <c r="D331" s="457" t="str">
        <f t="shared" si="5"/>
        <v/>
      </c>
    </row>
    <row r="332" ht="36" customHeight="1" spans="1:4">
      <c r="A332" s="458" t="s">
        <v>93</v>
      </c>
      <c r="B332" s="381">
        <v>0</v>
      </c>
      <c r="C332" s="381">
        <v>0</v>
      </c>
      <c r="D332" s="457" t="str">
        <f t="shared" si="5"/>
        <v/>
      </c>
    </row>
    <row r="333" ht="36" customHeight="1" spans="1:4">
      <c r="A333" s="458" t="s">
        <v>281</v>
      </c>
      <c r="B333" s="462">
        <v>397</v>
      </c>
      <c r="C333" s="462">
        <v>615</v>
      </c>
      <c r="D333" s="457">
        <f t="shared" si="5"/>
        <v>0.54911838790932</v>
      </c>
    </row>
    <row r="334" ht="36" customHeight="1" spans="1:4">
      <c r="A334" s="458" t="s">
        <v>282</v>
      </c>
      <c r="B334" s="460">
        <v>30</v>
      </c>
      <c r="C334" s="460">
        <v>30</v>
      </c>
      <c r="D334" s="457">
        <f t="shared" si="5"/>
        <v>0</v>
      </c>
    </row>
    <row r="335" ht="36" customHeight="1" spans="1:4">
      <c r="A335" s="458" t="s">
        <v>283</v>
      </c>
      <c r="B335" s="381">
        <v>288</v>
      </c>
      <c r="C335" s="381">
        <v>66</v>
      </c>
      <c r="D335" s="457">
        <f t="shared" si="5"/>
        <v>-0.770833333333333</v>
      </c>
    </row>
    <row r="336" ht="36" customHeight="1" spans="1:4">
      <c r="A336" s="458" t="s">
        <v>132</v>
      </c>
      <c r="B336" s="381">
        <v>0</v>
      </c>
      <c r="C336" s="381">
        <v>0</v>
      </c>
      <c r="D336" s="457" t="str">
        <f t="shared" si="5"/>
        <v/>
      </c>
    </row>
    <row r="337" ht="36" customHeight="1" spans="1:4">
      <c r="A337" s="458" t="s">
        <v>100</v>
      </c>
      <c r="B337" s="381">
        <v>0</v>
      </c>
      <c r="C337" s="381">
        <v>0</v>
      </c>
      <c r="D337" s="457" t="str">
        <f t="shared" si="5"/>
        <v/>
      </c>
    </row>
    <row r="338" ht="36" customHeight="1" spans="1:4">
      <c r="A338" s="458" t="s">
        <v>284</v>
      </c>
      <c r="B338" s="381">
        <v>210</v>
      </c>
      <c r="C338" s="381">
        <v>166</v>
      </c>
      <c r="D338" s="457">
        <f t="shared" si="5"/>
        <v>-0.20952380952381</v>
      </c>
    </row>
    <row r="339" ht="36" customHeight="1" spans="1:4">
      <c r="A339" s="458" t="s">
        <v>285</v>
      </c>
      <c r="B339" s="460">
        <f>SUM(B340:B346)</f>
        <v>0</v>
      </c>
      <c r="C339" s="460">
        <f>SUM(C340:C346)</f>
        <v>0</v>
      </c>
      <c r="D339" s="457" t="str">
        <f t="shared" si="5"/>
        <v/>
      </c>
    </row>
    <row r="340" ht="36" customHeight="1" spans="1:4">
      <c r="A340" s="458" t="s">
        <v>91</v>
      </c>
      <c r="B340" s="381">
        <v>0</v>
      </c>
      <c r="C340" s="381">
        <v>0</v>
      </c>
      <c r="D340" s="457" t="str">
        <f t="shared" si="5"/>
        <v/>
      </c>
    </row>
    <row r="341" ht="36" customHeight="1" spans="1:4">
      <c r="A341" s="458" t="s">
        <v>92</v>
      </c>
      <c r="B341" s="381">
        <v>0</v>
      </c>
      <c r="C341" s="381">
        <v>0</v>
      </c>
      <c r="D341" s="457" t="str">
        <f t="shared" si="5"/>
        <v/>
      </c>
    </row>
    <row r="342" ht="36" customHeight="1" spans="1:4">
      <c r="A342" s="458" t="s">
        <v>93</v>
      </c>
      <c r="B342" s="381">
        <v>0</v>
      </c>
      <c r="C342" s="381">
        <v>0</v>
      </c>
      <c r="D342" s="457" t="str">
        <f t="shared" si="5"/>
        <v/>
      </c>
    </row>
    <row r="343" ht="36" customHeight="1" spans="1:4">
      <c r="A343" s="458" t="s">
        <v>286</v>
      </c>
      <c r="B343" s="381">
        <v>0</v>
      </c>
      <c r="C343" s="381">
        <v>0</v>
      </c>
      <c r="D343" s="457" t="str">
        <f t="shared" si="5"/>
        <v/>
      </c>
    </row>
    <row r="344" ht="36" customHeight="1" spans="1:4">
      <c r="A344" s="461" t="s">
        <v>287</v>
      </c>
      <c r="B344" s="381">
        <v>0</v>
      </c>
      <c r="C344" s="381">
        <v>0</v>
      </c>
      <c r="D344" s="457" t="str">
        <f t="shared" si="5"/>
        <v/>
      </c>
    </row>
    <row r="345" ht="36" customHeight="1" spans="1:4">
      <c r="A345" s="458" t="s">
        <v>100</v>
      </c>
      <c r="B345" s="381">
        <v>0</v>
      </c>
      <c r="C345" s="381">
        <v>0</v>
      </c>
      <c r="D345" s="457" t="str">
        <f t="shared" si="5"/>
        <v/>
      </c>
    </row>
    <row r="346" ht="36" customHeight="1" spans="1:4">
      <c r="A346" s="458" t="s">
        <v>288</v>
      </c>
      <c r="B346" s="381">
        <v>0</v>
      </c>
      <c r="C346" s="381">
        <v>0</v>
      </c>
      <c r="D346" s="457" t="str">
        <f t="shared" si="5"/>
        <v/>
      </c>
    </row>
    <row r="347" ht="36" customHeight="1" spans="1:4">
      <c r="A347" s="458" t="s">
        <v>289</v>
      </c>
      <c r="B347" s="459">
        <f>SUM(B348:B352)</f>
        <v>0</v>
      </c>
      <c r="C347" s="459">
        <f>SUM(C348:C352)</f>
        <v>0</v>
      </c>
      <c r="D347" s="457" t="str">
        <f t="shared" si="5"/>
        <v/>
      </c>
    </row>
    <row r="348" ht="36" customHeight="1" spans="1:4">
      <c r="A348" s="458" t="s">
        <v>91</v>
      </c>
      <c r="B348" s="460">
        <v>0</v>
      </c>
      <c r="C348" s="460">
        <v>0</v>
      </c>
      <c r="D348" s="457" t="str">
        <f t="shared" si="5"/>
        <v/>
      </c>
    </row>
    <row r="349" ht="36" customHeight="1" spans="1:4">
      <c r="A349" s="461" t="s">
        <v>92</v>
      </c>
      <c r="B349" s="381">
        <v>0</v>
      </c>
      <c r="C349" s="381">
        <v>0</v>
      </c>
      <c r="D349" s="457" t="str">
        <f t="shared" si="5"/>
        <v/>
      </c>
    </row>
    <row r="350" ht="36" customHeight="1" spans="1:4">
      <c r="A350" s="461" t="s">
        <v>132</v>
      </c>
      <c r="B350" s="381">
        <v>0</v>
      </c>
      <c r="C350" s="381">
        <v>0</v>
      </c>
      <c r="D350" s="457" t="str">
        <f t="shared" si="5"/>
        <v/>
      </c>
    </row>
    <row r="351" ht="36" customHeight="1" spans="1:4">
      <c r="A351" s="458" t="s">
        <v>290</v>
      </c>
      <c r="B351" s="381">
        <v>0</v>
      </c>
      <c r="C351" s="381">
        <v>0</v>
      </c>
      <c r="D351" s="457" t="str">
        <f t="shared" si="5"/>
        <v/>
      </c>
    </row>
    <row r="352" ht="36" customHeight="1" spans="1:4">
      <c r="A352" s="458" t="s">
        <v>291</v>
      </c>
      <c r="B352" s="381">
        <v>0</v>
      </c>
      <c r="C352" s="381">
        <v>0</v>
      </c>
      <c r="D352" s="457" t="str">
        <f t="shared" si="5"/>
        <v/>
      </c>
    </row>
    <row r="353" ht="36" customHeight="1" spans="1:4">
      <c r="A353" s="458" t="s">
        <v>292</v>
      </c>
      <c r="B353" s="460">
        <f>SUM(B354)</f>
        <v>92</v>
      </c>
      <c r="C353" s="460">
        <f>SUM(C354)</f>
        <v>40</v>
      </c>
      <c r="D353" s="457">
        <f t="shared" si="5"/>
        <v>-0.565217391304348</v>
      </c>
    </row>
    <row r="354" ht="36" customHeight="1" spans="1:4">
      <c r="A354" s="461" t="s">
        <v>293</v>
      </c>
      <c r="B354" s="381">
        <v>92</v>
      </c>
      <c r="C354" s="381">
        <v>40</v>
      </c>
      <c r="D354" s="457">
        <f t="shared" si="5"/>
        <v>-0.565217391304348</v>
      </c>
    </row>
    <row r="355" ht="36" customHeight="1" spans="1:4">
      <c r="A355" s="455" t="s">
        <v>51</v>
      </c>
      <c r="B355" s="463">
        <f>SUM(B356,B361,B370,B376,B382,B386,B390,B394,B400,B407)</f>
        <v>79208</v>
      </c>
      <c r="C355" s="463">
        <f>SUM(C356,C361,C370,C376,C382,C386,C390,C394,C400,C407)</f>
        <v>78809</v>
      </c>
      <c r="D355" s="457">
        <f t="shared" si="5"/>
        <v>-0.00503736996263004</v>
      </c>
    </row>
    <row r="356" ht="36" customHeight="1" spans="1:4">
      <c r="A356" s="458" t="s">
        <v>294</v>
      </c>
      <c r="B356" s="459">
        <f>SUM(B357:B360)</f>
        <v>1658</v>
      </c>
      <c r="C356" s="459">
        <f>SUM(C357:C360)</f>
        <v>1522</v>
      </c>
      <c r="D356" s="457">
        <f t="shared" si="5"/>
        <v>-0.0820265379975874</v>
      </c>
    </row>
    <row r="357" ht="36" customHeight="1" spans="1:4">
      <c r="A357" s="458" t="s">
        <v>91</v>
      </c>
      <c r="B357" s="460">
        <v>1512</v>
      </c>
      <c r="C357" s="460">
        <v>1522</v>
      </c>
      <c r="D357" s="457">
        <f t="shared" si="5"/>
        <v>0.00661375661375652</v>
      </c>
    </row>
    <row r="358" ht="36" customHeight="1" spans="1:4">
      <c r="A358" s="458" t="s">
        <v>92</v>
      </c>
      <c r="B358" s="381">
        <v>79</v>
      </c>
      <c r="C358" s="381">
        <v>0</v>
      </c>
      <c r="D358" s="457">
        <f t="shared" si="5"/>
        <v>-1</v>
      </c>
    </row>
    <row r="359" ht="36" customHeight="1" spans="1:4">
      <c r="A359" s="461" t="s">
        <v>93</v>
      </c>
      <c r="B359" s="381">
        <v>0</v>
      </c>
      <c r="C359" s="381">
        <v>0</v>
      </c>
      <c r="D359" s="457" t="str">
        <f t="shared" si="5"/>
        <v/>
      </c>
    </row>
    <row r="360" ht="36" customHeight="1" spans="1:4">
      <c r="A360" s="458" t="s">
        <v>295</v>
      </c>
      <c r="B360" s="381">
        <v>67</v>
      </c>
      <c r="C360" s="381">
        <v>0</v>
      </c>
      <c r="D360" s="457">
        <f t="shared" si="5"/>
        <v>-1</v>
      </c>
    </row>
    <row r="361" ht="36" customHeight="1" spans="1:4">
      <c r="A361" s="458" t="s">
        <v>296</v>
      </c>
      <c r="B361" s="460">
        <f>SUM(B362:B369)</f>
        <v>20240</v>
      </c>
      <c r="C361" s="460">
        <f>SUM(C362:C369)</f>
        <v>28678</v>
      </c>
      <c r="D361" s="457">
        <f t="shared" si="5"/>
        <v>0.416897233201581</v>
      </c>
    </row>
    <row r="362" ht="36" customHeight="1" spans="1:4">
      <c r="A362" s="458" t="s">
        <v>297</v>
      </c>
      <c r="B362" s="381">
        <v>2172</v>
      </c>
      <c r="C362" s="381">
        <v>2144</v>
      </c>
      <c r="D362" s="457">
        <f t="shared" si="5"/>
        <v>-0.0128913443830571</v>
      </c>
    </row>
    <row r="363" ht="36" customHeight="1" spans="1:4">
      <c r="A363" s="458" t="s">
        <v>298</v>
      </c>
      <c r="B363" s="381">
        <v>4366</v>
      </c>
      <c r="C363" s="381">
        <v>11037</v>
      </c>
      <c r="D363" s="457">
        <f t="shared" si="5"/>
        <v>1.52794319743472</v>
      </c>
    </row>
    <row r="364" ht="36" customHeight="1" spans="1:4">
      <c r="A364" s="458" t="s">
        <v>299</v>
      </c>
      <c r="B364" s="381">
        <v>372</v>
      </c>
      <c r="C364" s="381">
        <v>1295</v>
      </c>
      <c r="D364" s="457">
        <f t="shared" si="5"/>
        <v>2.48118279569892</v>
      </c>
    </row>
    <row r="365" ht="36" customHeight="1" spans="1:4">
      <c r="A365" s="458" t="s">
        <v>300</v>
      </c>
      <c r="B365" s="462">
        <v>13301</v>
      </c>
      <c r="C365" s="462">
        <v>14202</v>
      </c>
      <c r="D365" s="457">
        <f t="shared" si="5"/>
        <v>0.0677392677242312</v>
      </c>
    </row>
    <row r="366" ht="36" customHeight="1" spans="1:4">
      <c r="A366" s="458" t="s">
        <v>301</v>
      </c>
      <c r="B366" s="460">
        <v>0</v>
      </c>
      <c r="C366" s="460">
        <v>0</v>
      </c>
      <c r="D366" s="457" t="str">
        <f t="shared" si="5"/>
        <v/>
      </c>
    </row>
    <row r="367" ht="36" customHeight="1" spans="1:4">
      <c r="A367" s="458" t="s">
        <v>302</v>
      </c>
      <c r="B367" s="381">
        <v>0</v>
      </c>
      <c r="C367" s="381">
        <v>0</v>
      </c>
      <c r="D367" s="457" t="str">
        <f t="shared" si="5"/>
        <v/>
      </c>
    </row>
    <row r="368" ht="36" customHeight="1" spans="1:4">
      <c r="A368" s="461" t="s">
        <v>303</v>
      </c>
      <c r="B368" s="381">
        <v>0</v>
      </c>
      <c r="C368" s="381">
        <v>0</v>
      </c>
      <c r="D368" s="457" t="str">
        <f t="shared" si="5"/>
        <v/>
      </c>
    </row>
    <row r="369" ht="36" customHeight="1" spans="1:4">
      <c r="A369" s="458" t="s">
        <v>304</v>
      </c>
      <c r="B369" s="381">
        <v>29</v>
      </c>
      <c r="C369" s="381">
        <v>0</v>
      </c>
      <c r="D369" s="457">
        <f t="shared" si="5"/>
        <v>-1</v>
      </c>
    </row>
    <row r="370" ht="36" customHeight="1" spans="1:4">
      <c r="A370" s="458" t="s">
        <v>305</v>
      </c>
      <c r="B370" s="460">
        <f>SUM(B371:B375)</f>
        <v>51248</v>
      </c>
      <c r="C370" s="460">
        <f>SUM(C371:C375)</f>
        <v>39486</v>
      </c>
      <c r="D370" s="457">
        <f t="shared" si="5"/>
        <v>-0.229511395566656</v>
      </c>
    </row>
    <row r="371" ht="36" customHeight="1" spans="1:4">
      <c r="A371" s="458" t="s">
        <v>306</v>
      </c>
      <c r="B371" s="381">
        <v>0</v>
      </c>
      <c r="C371" s="381">
        <v>0</v>
      </c>
      <c r="D371" s="457" t="str">
        <f t="shared" si="5"/>
        <v/>
      </c>
    </row>
    <row r="372" ht="36" customHeight="1" spans="1:4">
      <c r="A372" s="458" t="s">
        <v>307</v>
      </c>
      <c r="B372" s="381">
        <v>33408</v>
      </c>
      <c r="C372" s="381">
        <v>21859</v>
      </c>
      <c r="D372" s="457">
        <f t="shared" si="5"/>
        <v>-0.345695641762452</v>
      </c>
    </row>
    <row r="373" ht="36" customHeight="1" spans="1:4">
      <c r="A373" s="461" t="s">
        <v>308</v>
      </c>
      <c r="B373" s="462">
        <v>6076</v>
      </c>
      <c r="C373" s="462">
        <v>4999</v>
      </c>
      <c r="D373" s="457">
        <f t="shared" si="5"/>
        <v>-0.177254772876893</v>
      </c>
    </row>
    <row r="374" ht="36" customHeight="1" spans="1:4">
      <c r="A374" s="461" t="s">
        <v>309</v>
      </c>
      <c r="B374" s="381">
        <v>10100</v>
      </c>
      <c r="C374" s="381">
        <v>12257</v>
      </c>
      <c r="D374" s="457">
        <f t="shared" si="5"/>
        <v>0.213564356435644</v>
      </c>
    </row>
    <row r="375" ht="36" customHeight="1" spans="1:4">
      <c r="A375" s="461" t="s">
        <v>310</v>
      </c>
      <c r="B375" s="381">
        <v>1664</v>
      </c>
      <c r="C375" s="381">
        <v>371</v>
      </c>
      <c r="D375" s="457">
        <f t="shared" si="5"/>
        <v>-0.777043269230769</v>
      </c>
    </row>
    <row r="376" ht="36" customHeight="1" spans="1:4">
      <c r="A376" s="461" t="s">
        <v>311</v>
      </c>
      <c r="B376" s="460">
        <f>SUM(B377:B381)</f>
        <v>0</v>
      </c>
      <c r="C376" s="460">
        <f>SUM(C377:C381)</f>
        <v>0</v>
      </c>
      <c r="D376" s="457" t="str">
        <f t="shared" si="5"/>
        <v/>
      </c>
    </row>
    <row r="377" ht="36" customHeight="1" spans="1:4">
      <c r="A377" s="461" t="s">
        <v>312</v>
      </c>
      <c r="B377" s="381">
        <v>0</v>
      </c>
      <c r="C377" s="381">
        <v>0</v>
      </c>
      <c r="D377" s="457" t="str">
        <f t="shared" si="5"/>
        <v/>
      </c>
    </row>
    <row r="378" ht="36" customHeight="1" spans="1:4">
      <c r="A378" s="461" t="s">
        <v>313</v>
      </c>
      <c r="B378" s="381">
        <v>0</v>
      </c>
      <c r="C378" s="381">
        <v>0</v>
      </c>
      <c r="D378" s="457" t="str">
        <f t="shared" si="5"/>
        <v/>
      </c>
    </row>
    <row r="379" ht="36" customHeight="1" spans="1:4">
      <c r="A379" s="461" t="s">
        <v>314</v>
      </c>
      <c r="B379" s="381">
        <v>0</v>
      </c>
      <c r="C379" s="381">
        <v>0</v>
      </c>
      <c r="D379" s="457" t="str">
        <f t="shared" si="5"/>
        <v/>
      </c>
    </row>
    <row r="380" ht="36" customHeight="1" spans="1:4">
      <c r="A380" s="461" t="s">
        <v>315</v>
      </c>
      <c r="B380" s="462">
        <v>0</v>
      </c>
      <c r="C380" s="462">
        <v>0</v>
      </c>
      <c r="D380" s="457" t="str">
        <f t="shared" si="5"/>
        <v/>
      </c>
    </row>
    <row r="381" ht="36" customHeight="1" spans="1:4">
      <c r="A381" s="461" t="s">
        <v>316</v>
      </c>
      <c r="B381" s="460">
        <v>0</v>
      </c>
      <c r="C381" s="460">
        <v>0</v>
      </c>
      <c r="D381" s="457" t="str">
        <f t="shared" si="5"/>
        <v/>
      </c>
    </row>
    <row r="382" ht="36" customHeight="1" spans="1:4">
      <c r="A382" s="461" t="s">
        <v>317</v>
      </c>
      <c r="B382" s="460">
        <f>SUM(B383:B385)</f>
        <v>0</v>
      </c>
      <c r="C382" s="460">
        <f>SUM(C383:C385)</f>
        <v>0</v>
      </c>
      <c r="D382" s="457" t="str">
        <f t="shared" si="5"/>
        <v/>
      </c>
    </row>
    <row r="383" ht="36" customHeight="1" spans="1:4">
      <c r="A383" s="461" t="s">
        <v>318</v>
      </c>
      <c r="B383" s="381">
        <v>0</v>
      </c>
      <c r="C383" s="381">
        <v>0</v>
      </c>
      <c r="D383" s="457" t="str">
        <f t="shared" si="5"/>
        <v/>
      </c>
    </row>
    <row r="384" ht="36" customHeight="1" spans="1:4">
      <c r="A384" s="461" t="s">
        <v>319</v>
      </c>
      <c r="B384" s="381">
        <v>0</v>
      </c>
      <c r="C384" s="381">
        <v>0</v>
      </c>
      <c r="D384" s="457" t="str">
        <f t="shared" si="5"/>
        <v/>
      </c>
    </row>
    <row r="385" ht="36" customHeight="1" spans="1:4">
      <c r="A385" s="461" t="s">
        <v>320</v>
      </c>
      <c r="B385" s="381">
        <v>0</v>
      </c>
      <c r="C385" s="381">
        <v>0</v>
      </c>
      <c r="D385" s="457" t="str">
        <f t="shared" si="5"/>
        <v/>
      </c>
    </row>
    <row r="386" ht="36" customHeight="1" spans="1:4">
      <c r="A386" s="461" t="s">
        <v>321</v>
      </c>
      <c r="B386" s="460">
        <f>SUM(B387:B389)</f>
        <v>0</v>
      </c>
      <c r="C386" s="460">
        <f>SUM(C387:C389)</f>
        <v>0</v>
      </c>
      <c r="D386" s="457" t="str">
        <f t="shared" si="5"/>
        <v/>
      </c>
    </row>
    <row r="387" ht="36" customHeight="1" spans="1:4">
      <c r="A387" s="461" t="s">
        <v>322</v>
      </c>
      <c r="B387" s="381">
        <v>0</v>
      </c>
      <c r="C387" s="381">
        <v>0</v>
      </c>
      <c r="D387" s="457" t="str">
        <f t="shared" si="5"/>
        <v/>
      </c>
    </row>
    <row r="388" ht="36" customHeight="1" spans="1:4">
      <c r="A388" s="461" t="s">
        <v>323</v>
      </c>
      <c r="B388" s="381">
        <v>0</v>
      </c>
      <c r="C388" s="381">
        <v>0</v>
      </c>
      <c r="D388" s="457" t="str">
        <f t="shared" ref="D388:D451" si="6">IF(B388&lt;&gt;0,C388/B388-1,"")</f>
        <v/>
      </c>
    </row>
    <row r="389" ht="36" customHeight="1" spans="1:4">
      <c r="A389" s="458" t="s">
        <v>324</v>
      </c>
      <c r="B389" s="381">
        <v>0</v>
      </c>
      <c r="C389" s="381">
        <v>0</v>
      </c>
      <c r="D389" s="457" t="str">
        <f t="shared" si="6"/>
        <v/>
      </c>
    </row>
    <row r="390" ht="36" customHeight="1" spans="1:4">
      <c r="A390" s="458" t="s">
        <v>325</v>
      </c>
      <c r="B390" s="459">
        <f>SUM(B391:B393)</f>
        <v>1544</v>
      </c>
      <c r="C390" s="459">
        <f>SUM(C391:C393)</f>
        <v>1820</v>
      </c>
      <c r="D390" s="457">
        <f t="shared" si="6"/>
        <v>0.178756476683938</v>
      </c>
    </row>
    <row r="391" ht="36" customHeight="1" spans="1:4">
      <c r="A391" s="458" t="s">
        <v>326</v>
      </c>
      <c r="B391" s="459">
        <v>1544</v>
      </c>
      <c r="C391" s="459">
        <v>1820</v>
      </c>
      <c r="D391" s="457">
        <f t="shared" si="6"/>
        <v>0.178756476683938</v>
      </c>
    </row>
    <row r="392" ht="36" customHeight="1" spans="1:4">
      <c r="A392" s="458" t="s">
        <v>327</v>
      </c>
      <c r="B392" s="460">
        <v>0</v>
      </c>
      <c r="C392" s="460">
        <v>0</v>
      </c>
      <c r="D392" s="457" t="str">
        <f t="shared" si="6"/>
        <v/>
      </c>
    </row>
    <row r="393" ht="36" customHeight="1" spans="1:4">
      <c r="A393" s="458" t="s">
        <v>328</v>
      </c>
      <c r="B393" s="381">
        <v>0</v>
      </c>
      <c r="C393" s="381">
        <v>0</v>
      </c>
      <c r="D393" s="457" t="str">
        <f t="shared" si="6"/>
        <v/>
      </c>
    </row>
    <row r="394" ht="36" customHeight="1" spans="1:4">
      <c r="A394" s="458" t="s">
        <v>329</v>
      </c>
      <c r="B394" s="460">
        <f>SUM(B395:B399)</f>
        <v>2597</v>
      </c>
      <c r="C394" s="460">
        <f>SUM(C395:C399)</f>
        <v>1872</v>
      </c>
      <c r="D394" s="457">
        <f t="shared" si="6"/>
        <v>-0.279168271082018</v>
      </c>
    </row>
    <row r="395" ht="36" customHeight="1" spans="1:4">
      <c r="A395" s="458" t="s">
        <v>330</v>
      </c>
      <c r="B395" s="381">
        <v>0</v>
      </c>
      <c r="C395" s="381">
        <v>0</v>
      </c>
      <c r="D395" s="457" t="str">
        <f t="shared" si="6"/>
        <v/>
      </c>
    </row>
    <row r="396" ht="36" customHeight="1" spans="1:4">
      <c r="A396" s="458" t="s">
        <v>331</v>
      </c>
      <c r="B396" s="462">
        <v>2597</v>
      </c>
      <c r="C396" s="462">
        <v>1872</v>
      </c>
      <c r="D396" s="457">
        <f t="shared" si="6"/>
        <v>-0.279168271082018</v>
      </c>
    </row>
    <row r="397" ht="36" customHeight="1" spans="1:4">
      <c r="A397" s="458" t="s">
        <v>332</v>
      </c>
      <c r="B397" s="460">
        <v>0</v>
      </c>
      <c r="C397" s="460">
        <v>0</v>
      </c>
      <c r="D397" s="457" t="str">
        <f t="shared" si="6"/>
        <v/>
      </c>
    </row>
    <row r="398" ht="36" customHeight="1" spans="1:4">
      <c r="A398" s="458" t="s">
        <v>333</v>
      </c>
      <c r="B398" s="381">
        <v>0</v>
      </c>
      <c r="C398" s="381">
        <v>0</v>
      </c>
      <c r="D398" s="457" t="str">
        <f t="shared" si="6"/>
        <v/>
      </c>
    </row>
    <row r="399" ht="36" customHeight="1" spans="1:4">
      <c r="A399" s="458" t="s">
        <v>334</v>
      </c>
      <c r="B399" s="381">
        <v>0</v>
      </c>
      <c r="C399" s="381">
        <v>0</v>
      </c>
      <c r="D399" s="457" t="str">
        <f t="shared" si="6"/>
        <v/>
      </c>
    </row>
    <row r="400" ht="36" customHeight="1" spans="1:4">
      <c r="A400" s="458" t="s">
        <v>335</v>
      </c>
      <c r="B400" s="460">
        <f>SUM(B401:B406)</f>
        <v>346</v>
      </c>
      <c r="C400" s="460">
        <f>SUM(C401:C406)</f>
        <v>0</v>
      </c>
      <c r="D400" s="457">
        <f t="shared" si="6"/>
        <v>-1</v>
      </c>
    </row>
    <row r="401" ht="36" customHeight="1" spans="1:4">
      <c r="A401" s="458" t="s">
        <v>336</v>
      </c>
      <c r="B401" s="381">
        <v>0</v>
      </c>
      <c r="C401" s="381">
        <v>0</v>
      </c>
      <c r="D401" s="457" t="str">
        <f t="shared" si="6"/>
        <v/>
      </c>
    </row>
    <row r="402" ht="36" customHeight="1" spans="1:4">
      <c r="A402" s="458" t="s">
        <v>337</v>
      </c>
      <c r="B402" s="381">
        <v>0</v>
      </c>
      <c r="C402" s="381">
        <v>0</v>
      </c>
      <c r="D402" s="457" t="str">
        <f t="shared" si="6"/>
        <v/>
      </c>
    </row>
    <row r="403" ht="36" customHeight="1" spans="1:4">
      <c r="A403" s="458" t="s">
        <v>338</v>
      </c>
      <c r="B403" s="381">
        <v>0</v>
      </c>
      <c r="C403" s="381">
        <v>0</v>
      </c>
      <c r="D403" s="457" t="str">
        <f t="shared" si="6"/>
        <v/>
      </c>
    </row>
    <row r="404" ht="36" customHeight="1" spans="1:4">
      <c r="A404" s="458" t="s">
        <v>339</v>
      </c>
      <c r="B404" s="381">
        <v>0</v>
      </c>
      <c r="C404" s="381">
        <v>0</v>
      </c>
      <c r="D404" s="457" t="str">
        <f t="shared" si="6"/>
        <v/>
      </c>
    </row>
    <row r="405" ht="36" customHeight="1" spans="1:4">
      <c r="A405" s="458" t="s">
        <v>340</v>
      </c>
      <c r="B405" s="462">
        <v>0</v>
      </c>
      <c r="C405" s="462">
        <v>0</v>
      </c>
      <c r="D405" s="457" t="str">
        <f t="shared" si="6"/>
        <v/>
      </c>
    </row>
    <row r="406" ht="36" customHeight="1" spans="1:4">
      <c r="A406" s="458" t="s">
        <v>341</v>
      </c>
      <c r="B406" s="460">
        <v>346</v>
      </c>
      <c r="C406" s="460">
        <v>0</v>
      </c>
      <c r="D406" s="457">
        <f t="shared" si="6"/>
        <v>-1</v>
      </c>
    </row>
    <row r="407" ht="36" customHeight="1" spans="1:4">
      <c r="A407" s="458" t="s">
        <v>342</v>
      </c>
      <c r="B407" s="381">
        <f>SUM(B408)</f>
        <v>1575</v>
      </c>
      <c r="C407" s="381">
        <f>SUM(C408)</f>
        <v>5431</v>
      </c>
      <c r="D407" s="457">
        <f t="shared" si="6"/>
        <v>2.44825396825397</v>
      </c>
    </row>
    <row r="408" ht="36" customHeight="1" spans="1:4">
      <c r="A408" s="458" t="s">
        <v>343</v>
      </c>
      <c r="B408" s="381">
        <v>1575</v>
      </c>
      <c r="C408" s="381">
        <v>5431</v>
      </c>
      <c r="D408" s="457">
        <f t="shared" si="6"/>
        <v>2.44825396825397</v>
      </c>
    </row>
    <row r="409" s="451" customFormat="1" ht="36" customHeight="1" spans="1:4">
      <c r="A409" s="455" t="s">
        <v>52</v>
      </c>
      <c r="B409" s="463">
        <f>SUM(B410,B415,B423,B429,B433,B438,B443,B450,B454,B458)</f>
        <v>2660</v>
      </c>
      <c r="C409" s="463">
        <f>SUM(C410,C415,C423,C429,C433,C438,C443,C450,C454,C458)</f>
        <v>2208</v>
      </c>
      <c r="D409" s="457">
        <f t="shared" si="6"/>
        <v>-0.169924812030075</v>
      </c>
    </row>
    <row r="410" ht="36" customHeight="1" spans="1:4">
      <c r="A410" s="458" t="s">
        <v>344</v>
      </c>
      <c r="B410" s="460">
        <f>SUM(B411:B414)</f>
        <v>470</v>
      </c>
      <c r="C410" s="460">
        <f>SUM(C411:C414)</f>
        <v>479</v>
      </c>
      <c r="D410" s="457">
        <f t="shared" si="6"/>
        <v>0.0191489361702128</v>
      </c>
    </row>
    <row r="411" ht="36" customHeight="1" spans="1:4">
      <c r="A411" s="458" t="s">
        <v>91</v>
      </c>
      <c r="B411" s="381">
        <v>470</v>
      </c>
      <c r="C411" s="381">
        <v>479</v>
      </c>
      <c r="D411" s="457">
        <f t="shared" si="6"/>
        <v>0.0191489361702128</v>
      </c>
    </row>
    <row r="412" s="451" customFormat="1" ht="36" customHeight="1" spans="1:4">
      <c r="A412" s="458" t="s">
        <v>92</v>
      </c>
      <c r="B412" s="381">
        <v>0</v>
      </c>
      <c r="C412" s="381">
        <v>0</v>
      </c>
      <c r="D412" s="457" t="str">
        <f t="shared" si="6"/>
        <v/>
      </c>
    </row>
    <row r="413" ht="36" customHeight="1" spans="1:4">
      <c r="A413" s="458" t="s">
        <v>93</v>
      </c>
      <c r="B413" s="462">
        <v>0</v>
      </c>
      <c r="C413" s="462">
        <v>0</v>
      </c>
      <c r="D413" s="457" t="str">
        <f t="shared" si="6"/>
        <v/>
      </c>
    </row>
    <row r="414" ht="36" customHeight="1" spans="1:4">
      <c r="A414" s="458" t="s">
        <v>345</v>
      </c>
      <c r="B414" s="460">
        <v>0</v>
      </c>
      <c r="C414" s="460">
        <v>0</v>
      </c>
      <c r="D414" s="457" t="str">
        <f t="shared" si="6"/>
        <v/>
      </c>
    </row>
    <row r="415" ht="36" customHeight="1" spans="1:4">
      <c r="A415" s="458" t="s">
        <v>346</v>
      </c>
      <c r="B415" s="460">
        <f>SUM(B416:B422)</f>
        <v>0</v>
      </c>
      <c r="C415" s="460">
        <f>SUM(C416:C422)</f>
        <v>0</v>
      </c>
      <c r="D415" s="457" t="str">
        <f t="shared" si="6"/>
        <v/>
      </c>
    </row>
    <row r="416" ht="36" customHeight="1" spans="1:4">
      <c r="A416" s="458" t="s">
        <v>347</v>
      </c>
      <c r="B416" s="381">
        <v>0</v>
      </c>
      <c r="C416" s="381">
        <v>0</v>
      </c>
      <c r="D416" s="457" t="str">
        <f t="shared" si="6"/>
        <v/>
      </c>
    </row>
    <row r="417" ht="36" customHeight="1" spans="1:4">
      <c r="A417" s="458" t="s">
        <v>348</v>
      </c>
      <c r="B417" s="381">
        <v>0</v>
      </c>
      <c r="C417" s="381">
        <v>0</v>
      </c>
      <c r="D417" s="457" t="str">
        <f t="shared" si="6"/>
        <v/>
      </c>
    </row>
    <row r="418" ht="36" customHeight="1" spans="1:4">
      <c r="A418" s="458" t="s">
        <v>349</v>
      </c>
      <c r="B418" s="462">
        <v>0</v>
      </c>
      <c r="C418" s="462">
        <v>0</v>
      </c>
      <c r="D418" s="457" t="str">
        <f t="shared" si="6"/>
        <v/>
      </c>
    </row>
    <row r="419" ht="36" customHeight="1" spans="1:4">
      <c r="A419" s="458" t="s">
        <v>350</v>
      </c>
      <c r="B419" s="460">
        <v>0</v>
      </c>
      <c r="C419" s="460">
        <v>0</v>
      </c>
      <c r="D419" s="457" t="str">
        <f t="shared" si="6"/>
        <v/>
      </c>
    </row>
    <row r="420" ht="36" customHeight="1" spans="1:4">
      <c r="A420" s="458" t="s">
        <v>351</v>
      </c>
      <c r="B420" s="381">
        <v>0</v>
      </c>
      <c r="C420" s="381">
        <v>0</v>
      </c>
      <c r="D420" s="457" t="str">
        <f t="shared" si="6"/>
        <v/>
      </c>
    </row>
    <row r="421" ht="36" customHeight="1" spans="1:4">
      <c r="A421" s="458" t="s">
        <v>352</v>
      </c>
      <c r="B421" s="381">
        <v>0</v>
      </c>
      <c r="C421" s="381">
        <v>0</v>
      </c>
      <c r="D421" s="457" t="str">
        <f t="shared" si="6"/>
        <v/>
      </c>
    </row>
    <row r="422" ht="36" customHeight="1" spans="1:4">
      <c r="A422" s="461" t="s">
        <v>353</v>
      </c>
      <c r="B422" s="462">
        <v>0</v>
      </c>
      <c r="C422" s="462">
        <v>0</v>
      </c>
      <c r="D422" s="457" t="str">
        <f t="shared" si="6"/>
        <v/>
      </c>
    </row>
    <row r="423" ht="36" customHeight="1" spans="1:4">
      <c r="A423" s="461" t="s">
        <v>354</v>
      </c>
      <c r="B423" s="460">
        <f>SUM(B424:B428)</f>
        <v>242</v>
      </c>
      <c r="C423" s="460">
        <f>SUM(C424:C428)</f>
        <v>202</v>
      </c>
      <c r="D423" s="457">
        <f t="shared" si="6"/>
        <v>-0.165289256198347</v>
      </c>
    </row>
    <row r="424" ht="36" customHeight="1" spans="1:4">
      <c r="A424" s="461" t="s">
        <v>347</v>
      </c>
      <c r="B424" s="381">
        <v>242</v>
      </c>
      <c r="C424" s="381">
        <v>202</v>
      </c>
      <c r="D424" s="457">
        <f t="shared" si="6"/>
        <v>-0.165289256198347</v>
      </c>
    </row>
    <row r="425" ht="36" customHeight="1" spans="1:4">
      <c r="A425" s="461" t="s">
        <v>355</v>
      </c>
      <c r="B425" s="381">
        <v>0</v>
      </c>
      <c r="C425" s="381">
        <v>0</v>
      </c>
      <c r="D425" s="457" t="str">
        <f t="shared" si="6"/>
        <v/>
      </c>
    </row>
    <row r="426" ht="36" customHeight="1" spans="1:4">
      <c r="A426" s="458" t="s">
        <v>356</v>
      </c>
      <c r="B426" s="462">
        <v>0</v>
      </c>
      <c r="C426" s="462">
        <v>0</v>
      </c>
      <c r="D426" s="457" t="str">
        <f t="shared" si="6"/>
        <v/>
      </c>
    </row>
    <row r="427" ht="36" customHeight="1" spans="1:4">
      <c r="A427" s="458" t="s">
        <v>357</v>
      </c>
      <c r="B427" s="460">
        <v>0</v>
      </c>
      <c r="C427" s="460">
        <v>0</v>
      </c>
      <c r="D427" s="457" t="str">
        <f t="shared" si="6"/>
        <v/>
      </c>
    </row>
    <row r="428" ht="36" customHeight="1" spans="1:4">
      <c r="A428" s="458" t="s">
        <v>358</v>
      </c>
      <c r="B428" s="381">
        <v>0</v>
      </c>
      <c r="C428" s="381">
        <v>0</v>
      </c>
      <c r="D428" s="457" t="str">
        <f t="shared" si="6"/>
        <v/>
      </c>
    </row>
    <row r="429" ht="36" customHeight="1" spans="1:4">
      <c r="A429" s="458" t="s">
        <v>359</v>
      </c>
      <c r="B429" s="460">
        <f>SUM(B430:B432)</f>
        <v>0</v>
      </c>
      <c r="C429" s="460">
        <f>SUM(C430:C432)</f>
        <v>600</v>
      </c>
      <c r="D429" s="457" t="str">
        <f t="shared" si="6"/>
        <v/>
      </c>
    </row>
    <row r="430" ht="36" customHeight="1" spans="1:4">
      <c r="A430" s="458" t="s">
        <v>347</v>
      </c>
      <c r="B430" s="462">
        <v>0</v>
      </c>
      <c r="C430" s="462">
        <v>0</v>
      </c>
      <c r="D430" s="457" t="str">
        <f t="shared" si="6"/>
        <v/>
      </c>
    </row>
    <row r="431" ht="36" customHeight="1" spans="1:4">
      <c r="A431" s="458" t="s">
        <v>360</v>
      </c>
      <c r="B431" s="381">
        <v>0</v>
      </c>
      <c r="C431" s="381">
        <v>600</v>
      </c>
      <c r="D431" s="457" t="str">
        <f t="shared" si="6"/>
        <v/>
      </c>
    </row>
    <row r="432" ht="36" customHeight="1" spans="1:4">
      <c r="A432" s="461" t="s">
        <v>361</v>
      </c>
      <c r="B432" s="381">
        <v>0</v>
      </c>
      <c r="C432" s="381">
        <v>0</v>
      </c>
      <c r="D432" s="457" t="str">
        <f t="shared" si="6"/>
        <v/>
      </c>
    </row>
    <row r="433" ht="36" customHeight="1" spans="1:4">
      <c r="A433" s="458" t="s">
        <v>362</v>
      </c>
      <c r="B433" s="460">
        <f>SUM(B434:B437)</f>
        <v>99</v>
      </c>
      <c r="C433" s="460">
        <f>SUM(C434:C437)</f>
        <v>0</v>
      </c>
      <c r="D433" s="457">
        <f t="shared" si="6"/>
        <v>-1</v>
      </c>
    </row>
    <row r="434" ht="36" customHeight="1" spans="1:4">
      <c r="A434" s="458" t="s">
        <v>347</v>
      </c>
      <c r="B434" s="462">
        <v>0</v>
      </c>
      <c r="C434" s="462">
        <v>0</v>
      </c>
      <c r="D434" s="457" t="str">
        <f t="shared" si="6"/>
        <v/>
      </c>
    </row>
    <row r="435" ht="36" customHeight="1" spans="1:4">
      <c r="A435" s="458" t="s">
        <v>363</v>
      </c>
      <c r="B435" s="460">
        <v>85</v>
      </c>
      <c r="C435" s="460">
        <v>0</v>
      </c>
      <c r="D435" s="457">
        <f t="shared" si="6"/>
        <v>-1</v>
      </c>
    </row>
    <row r="436" ht="36" customHeight="1" spans="1:4">
      <c r="A436" s="458" t="s">
        <v>364</v>
      </c>
      <c r="B436" s="381">
        <v>14</v>
      </c>
      <c r="C436" s="381">
        <v>0</v>
      </c>
      <c r="D436" s="457">
        <f t="shared" si="6"/>
        <v>-1</v>
      </c>
    </row>
    <row r="437" ht="36" customHeight="1" spans="1:4">
      <c r="A437" s="458" t="s">
        <v>365</v>
      </c>
      <c r="B437" s="381">
        <v>0</v>
      </c>
      <c r="C437" s="381">
        <v>0</v>
      </c>
      <c r="D437" s="457" t="str">
        <f t="shared" si="6"/>
        <v/>
      </c>
    </row>
    <row r="438" ht="36" customHeight="1" spans="1:4">
      <c r="A438" s="458" t="s">
        <v>366</v>
      </c>
      <c r="B438" s="460">
        <f>SUM(B439:B442)</f>
        <v>243</v>
      </c>
      <c r="C438" s="460">
        <f>SUM(C439:C442)</f>
        <v>283</v>
      </c>
      <c r="D438" s="457">
        <f t="shared" si="6"/>
        <v>0.164609053497942</v>
      </c>
    </row>
    <row r="439" ht="36" customHeight="1" spans="1:4">
      <c r="A439" s="458" t="s">
        <v>367</v>
      </c>
      <c r="B439" s="381">
        <v>107</v>
      </c>
      <c r="C439" s="381">
        <v>136</v>
      </c>
      <c r="D439" s="457">
        <f t="shared" si="6"/>
        <v>0.271028037383177</v>
      </c>
    </row>
    <row r="440" ht="36" customHeight="1" spans="1:4">
      <c r="A440" s="458" t="s">
        <v>368</v>
      </c>
      <c r="B440" s="381">
        <v>69</v>
      </c>
      <c r="C440" s="381">
        <v>0</v>
      </c>
      <c r="D440" s="457">
        <f t="shared" si="6"/>
        <v>-1</v>
      </c>
    </row>
    <row r="441" ht="36" customHeight="1" spans="1:4">
      <c r="A441" s="458" t="s">
        <v>369</v>
      </c>
      <c r="B441" s="381">
        <v>0</v>
      </c>
      <c r="C441" s="381">
        <v>0</v>
      </c>
      <c r="D441" s="457" t="str">
        <f t="shared" si="6"/>
        <v/>
      </c>
    </row>
    <row r="442" ht="36" customHeight="1" spans="1:4">
      <c r="A442" s="458" t="s">
        <v>370</v>
      </c>
      <c r="B442" s="462">
        <v>67</v>
      </c>
      <c r="C442" s="462">
        <v>147</v>
      </c>
      <c r="D442" s="457">
        <f t="shared" si="6"/>
        <v>1.19402985074627</v>
      </c>
    </row>
    <row r="443" ht="36" customHeight="1" spans="1:4">
      <c r="A443" s="458" t="s">
        <v>371</v>
      </c>
      <c r="B443" s="459">
        <f>SUM(B444:B449)</f>
        <v>953</v>
      </c>
      <c r="C443" s="459">
        <f>SUM(C444:C449)</f>
        <v>644</v>
      </c>
      <c r="D443" s="457">
        <f t="shared" si="6"/>
        <v>-0.324239244491081</v>
      </c>
    </row>
    <row r="444" ht="36" customHeight="1" spans="1:4">
      <c r="A444" s="458" t="s">
        <v>347</v>
      </c>
      <c r="B444" s="460">
        <v>417</v>
      </c>
      <c r="C444" s="460">
        <v>414</v>
      </c>
      <c r="D444" s="457">
        <f t="shared" si="6"/>
        <v>-0.0071942446043165</v>
      </c>
    </row>
    <row r="445" ht="36" customHeight="1" spans="1:4">
      <c r="A445" s="458" t="s">
        <v>372</v>
      </c>
      <c r="B445" s="381">
        <v>106</v>
      </c>
      <c r="C445" s="381">
        <v>0</v>
      </c>
      <c r="D445" s="457">
        <f t="shared" si="6"/>
        <v>-1</v>
      </c>
    </row>
    <row r="446" ht="36" customHeight="1" spans="1:4">
      <c r="A446" s="458" t="s">
        <v>373</v>
      </c>
      <c r="B446" s="381">
        <v>10</v>
      </c>
      <c r="C446" s="381">
        <v>60</v>
      </c>
      <c r="D446" s="457">
        <f t="shared" si="6"/>
        <v>5</v>
      </c>
    </row>
    <row r="447" ht="36" customHeight="1" spans="1:4">
      <c r="A447" s="458" t="s">
        <v>374</v>
      </c>
      <c r="B447" s="381">
        <v>15</v>
      </c>
      <c r="C447" s="381">
        <v>0</v>
      </c>
      <c r="D447" s="457">
        <f t="shared" si="6"/>
        <v>-1</v>
      </c>
    </row>
    <row r="448" ht="36" customHeight="1" spans="1:4">
      <c r="A448" s="458" t="s">
        <v>375</v>
      </c>
      <c r="B448" s="462">
        <v>360</v>
      </c>
      <c r="C448" s="462">
        <v>170</v>
      </c>
      <c r="D448" s="457">
        <f t="shared" si="6"/>
        <v>-0.527777777777778</v>
      </c>
    </row>
    <row r="449" ht="36" customHeight="1" spans="1:4">
      <c r="A449" s="458" t="s">
        <v>376</v>
      </c>
      <c r="B449" s="460">
        <v>45</v>
      </c>
      <c r="C449" s="460">
        <v>0</v>
      </c>
      <c r="D449" s="457">
        <f t="shared" si="6"/>
        <v>-1</v>
      </c>
    </row>
    <row r="450" ht="36" customHeight="1" spans="1:4">
      <c r="A450" s="458" t="s">
        <v>377</v>
      </c>
      <c r="B450" s="460">
        <f>SUM(B451:B453)</f>
        <v>0</v>
      </c>
      <c r="C450" s="460">
        <f>SUM(C451:C453)</f>
        <v>0</v>
      </c>
      <c r="D450" s="457" t="str">
        <f t="shared" si="6"/>
        <v/>
      </c>
    </row>
    <row r="451" ht="36" customHeight="1" spans="1:4">
      <c r="A451" s="458" t="s">
        <v>378</v>
      </c>
      <c r="B451" s="381">
        <v>0</v>
      </c>
      <c r="C451" s="381">
        <v>0</v>
      </c>
      <c r="D451" s="457" t="str">
        <f t="shared" si="6"/>
        <v/>
      </c>
    </row>
    <row r="452" ht="36" customHeight="1" spans="1:4">
      <c r="A452" s="458" t="s">
        <v>379</v>
      </c>
      <c r="B452" s="381">
        <v>0</v>
      </c>
      <c r="C452" s="381">
        <v>0</v>
      </c>
      <c r="D452" s="457" t="str">
        <f t="shared" ref="D452:D515" si="7">IF(B452&lt;&gt;0,C452/B452-1,"")</f>
        <v/>
      </c>
    </row>
    <row r="453" ht="36" customHeight="1" spans="1:4">
      <c r="A453" s="461" t="s">
        <v>380</v>
      </c>
      <c r="B453" s="381">
        <v>0</v>
      </c>
      <c r="C453" s="381">
        <v>0</v>
      </c>
      <c r="D453" s="457" t="str">
        <f t="shared" si="7"/>
        <v/>
      </c>
    </row>
    <row r="454" ht="36" customHeight="1" spans="1:4">
      <c r="A454" s="458" t="s">
        <v>381</v>
      </c>
      <c r="B454" s="460">
        <f>SUM(B455:B457)</f>
        <v>543</v>
      </c>
      <c r="C454" s="460">
        <f>SUM(C455:C457)</f>
        <v>0</v>
      </c>
      <c r="D454" s="457">
        <f t="shared" si="7"/>
        <v>-1</v>
      </c>
    </row>
    <row r="455" ht="36" customHeight="1" spans="1:4">
      <c r="A455" s="461" t="s">
        <v>382</v>
      </c>
      <c r="B455" s="460">
        <v>288</v>
      </c>
      <c r="C455" s="460">
        <v>0</v>
      </c>
      <c r="D455" s="457">
        <f t="shared" si="7"/>
        <v>-1</v>
      </c>
    </row>
    <row r="456" ht="36" customHeight="1" spans="1:4">
      <c r="A456" s="458" t="s">
        <v>383</v>
      </c>
      <c r="B456" s="460">
        <v>0</v>
      </c>
      <c r="C456" s="460">
        <v>0</v>
      </c>
      <c r="D456" s="457" t="str">
        <f t="shared" si="7"/>
        <v/>
      </c>
    </row>
    <row r="457" ht="36" customHeight="1" spans="1:4">
      <c r="A457" s="458" t="s">
        <v>384</v>
      </c>
      <c r="B457" s="381">
        <v>255</v>
      </c>
      <c r="C457" s="381">
        <v>0</v>
      </c>
      <c r="D457" s="457">
        <f t="shared" si="7"/>
        <v>-1</v>
      </c>
    </row>
    <row r="458" ht="36" customHeight="1" spans="1:4">
      <c r="A458" s="458" t="s">
        <v>385</v>
      </c>
      <c r="B458" s="459">
        <f>SUM(B459:B462)</f>
        <v>110</v>
      </c>
      <c r="C458" s="459">
        <f>SUM(C459:C462)</f>
        <v>0</v>
      </c>
      <c r="D458" s="457">
        <f t="shared" si="7"/>
        <v>-1</v>
      </c>
    </row>
    <row r="459" ht="36" customHeight="1" spans="1:4">
      <c r="A459" s="458" t="s">
        <v>386</v>
      </c>
      <c r="B459" s="460">
        <v>5</v>
      </c>
      <c r="C459" s="460">
        <v>0</v>
      </c>
      <c r="D459" s="457">
        <f t="shared" si="7"/>
        <v>-1</v>
      </c>
    </row>
    <row r="460" ht="36" customHeight="1" spans="1:4">
      <c r="A460" s="458" t="s">
        <v>387</v>
      </c>
      <c r="B460" s="381">
        <v>0</v>
      </c>
      <c r="C460" s="381">
        <v>0</v>
      </c>
      <c r="D460" s="457" t="str">
        <f t="shared" si="7"/>
        <v/>
      </c>
    </row>
    <row r="461" ht="36" customHeight="1" spans="1:4">
      <c r="A461" s="458" t="s">
        <v>388</v>
      </c>
      <c r="B461" s="381">
        <v>0</v>
      </c>
      <c r="C461" s="381">
        <v>0</v>
      </c>
      <c r="D461" s="457" t="str">
        <f t="shared" si="7"/>
        <v/>
      </c>
    </row>
    <row r="462" ht="36" customHeight="1" spans="1:4">
      <c r="A462" s="461" t="s">
        <v>389</v>
      </c>
      <c r="B462" s="381">
        <v>105</v>
      </c>
      <c r="C462" s="381">
        <v>0</v>
      </c>
      <c r="D462" s="457">
        <f t="shared" si="7"/>
        <v>-1</v>
      </c>
    </row>
    <row r="463" ht="36" customHeight="1" spans="1:4">
      <c r="A463" s="455" t="s">
        <v>53</v>
      </c>
      <c r="B463" s="463">
        <f>SUM(B464,B480,B488,B499,B508,B516)</f>
        <v>13455</v>
      </c>
      <c r="C463" s="463">
        <f>SUM(C464,C480,C488,C499,C508,C516)</f>
        <v>10578</v>
      </c>
      <c r="D463" s="457">
        <f t="shared" si="7"/>
        <v>-0.213823857302118</v>
      </c>
    </row>
    <row r="464" ht="36" customHeight="1" spans="1:4">
      <c r="A464" s="458" t="s">
        <v>390</v>
      </c>
      <c r="B464" s="459">
        <f>SUM(B465:B479)</f>
        <v>5793</v>
      </c>
      <c r="C464" s="459">
        <f>SUM(C465:C479)</f>
        <v>4167</v>
      </c>
      <c r="D464" s="457">
        <f t="shared" si="7"/>
        <v>-0.280683583635422</v>
      </c>
    </row>
    <row r="465" ht="36" customHeight="1" spans="1:4">
      <c r="A465" s="458" t="s">
        <v>91</v>
      </c>
      <c r="B465" s="460">
        <v>1026</v>
      </c>
      <c r="C465" s="460">
        <v>862</v>
      </c>
      <c r="D465" s="457">
        <f t="shared" si="7"/>
        <v>-0.159844054580897</v>
      </c>
    </row>
    <row r="466" ht="36" customHeight="1" spans="1:4">
      <c r="A466" s="458" t="s">
        <v>92</v>
      </c>
      <c r="B466" s="381">
        <v>0</v>
      </c>
      <c r="C466" s="381">
        <v>0</v>
      </c>
      <c r="D466" s="457" t="str">
        <f t="shared" si="7"/>
        <v/>
      </c>
    </row>
    <row r="467" ht="36" customHeight="1" spans="1:4">
      <c r="A467" s="458" t="s">
        <v>93</v>
      </c>
      <c r="B467" s="381">
        <v>0</v>
      </c>
      <c r="C467" s="381">
        <v>0</v>
      </c>
      <c r="D467" s="457" t="str">
        <f t="shared" si="7"/>
        <v/>
      </c>
    </row>
    <row r="468" ht="36" customHeight="1" spans="1:4">
      <c r="A468" s="458" t="s">
        <v>391</v>
      </c>
      <c r="B468" s="381">
        <v>583</v>
      </c>
      <c r="C468" s="381">
        <v>524</v>
      </c>
      <c r="D468" s="457">
        <f t="shared" si="7"/>
        <v>-0.101200686106346</v>
      </c>
    </row>
    <row r="469" ht="36" customHeight="1" spans="1:4">
      <c r="A469" s="458" t="s">
        <v>392</v>
      </c>
      <c r="B469" s="381">
        <v>0</v>
      </c>
      <c r="C469" s="381">
        <v>0</v>
      </c>
      <c r="D469" s="457" t="str">
        <f t="shared" si="7"/>
        <v/>
      </c>
    </row>
    <row r="470" ht="36" customHeight="1" spans="1:4">
      <c r="A470" s="458" t="s">
        <v>393</v>
      </c>
      <c r="B470" s="462">
        <v>0</v>
      </c>
      <c r="C470" s="462">
        <v>4</v>
      </c>
      <c r="D470" s="457" t="str">
        <f t="shared" si="7"/>
        <v/>
      </c>
    </row>
    <row r="471" ht="36" customHeight="1" spans="1:4">
      <c r="A471" s="458" t="s">
        <v>394</v>
      </c>
      <c r="B471" s="460">
        <v>1463</v>
      </c>
      <c r="C471" s="460">
        <v>1464</v>
      </c>
      <c r="D471" s="457">
        <f t="shared" si="7"/>
        <v>0.000683526999316397</v>
      </c>
    </row>
    <row r="472" ht="36" customHeight="1" spans="1:4">
      <c r="A472" s="458" t="s">
        <v>395</v>
      </c>
      <c r="B472" s="381">
        <v>33</v>
      </c>
      <c r="C472" s="381">
        <v>0</v>
      </c>
      <c r="D472" s="457">
        <f t="shared" si="7"/>
        <v>-1</v>
      </c>
    </row>
    <row r="473" ht="36" customHeight="1" spans="1:4">
      <c r="A473" s="458" t="s">
        <v>396</v>
      </c>
      <c r="B473" s="381">
        <v>599</v>
      </c>
      <c r="C473" s="381">
        <v>596</v>
      </c>
      <c r="D473" s="457">
        <f t="shared" si="7"/>
        <v>-0.005008347245409</v>
      </c>
    </row>
    <row r="474" ht="36" customHeight="1" spans="1:4">
      <c r="A474" s="458" t="s">
        <v>397</v>
      </c>
      <c r="B474" s="381">
        <v>3</v>
      </c>
      <c r="C474" s="381">
        <v>0</v>
      </c>
      <c r="D474" s="457">
        <f t="shared" si="7"/>
        <v>-1</v>
      </c>
    </row>
    <row r="475" ht="36" customHeight="1" spans="1:4">
      <c r="A475" s="458" t="s">
        <v>398</v>
      </c>
      <c r="B475" s="462">
        <v>265</v>
      </c>
      <c r="C475" s="462">
        <v>261</v>
      </c>
      <c r="D475" s="457">
        <f t="shared" si="7"/>
        <v>-0.0150943396226415</v>
      </c>
    </row>
    <row r="476" ht="36" customHeight="1" spans="1:4">
      <c r="A476" s="458" t="s">
        <v>399</v>
      </c>
      <c r="B476" s="460">
        <v>273</v>
      </c>
      <c r="C476" s="460">
        <v>456</v>
      </c>
      <c r="D476" s="457">
        <f t="shared" si="7"/>
        <v>0.67032967032967</v>
      </c>
    </row>
    <row r="477" ht="36" customHeight="1" spans="1:4">
      <c r="A477" s="458" t="s">
        <v>400</v>
      </c>
      <c r="B477" s="381">
        <v>323</v>
      </c>
      <c r="C477" s="381">
        <v>0</v>
      </c>
      <c r="D477" s="457">
        <f t="shared" si="7"/>
        <v>-1</v>
      </c>
    </row>
    <row r="478" ht="36" customHeight="1" spans="1:4">
      <c r="A478" s="461" t="s">
        <v>401</v>
      </c>
      <c r="B478" s="381">
        <v>75</v>
      </c>
      <c r="C478" s="381">
        <v>0</v>
      </c>
      <c r="D478" s="457">
        <f t="shared" si="7"/>
        <v>-1</v>
      </c>
    </row>
    <row r="479" ht="36" customHeight="1" spans="1:4">
      <c r="A479" s="458" t="s">
        <v>402</v>
      </c>
      <c r="B479" s="381">
        <v>1150</v>
      </c>
      <c r="C479" s="381">
        <v>0</v>
      </c>
      <c r="D479" s="457">
        <f t="shared" si="7"/>
        <v>-1</v>
      </c>
    </row>
    <row r="480" ht="36" customHeight="1" spans="1:4">
      <c r="A480" s="458" t="s">
        <v>403</v>
      </c>
      <c r="B480" s="459">
        <f>SUM(B481:B487)</f>
        <v>317</v>
      </c>
      <c r="C480" s="459">
        <f>SUM(C481:C487)</f>
        <v>259</v>
      </c>
      <c r="D480" s="457">
        <f t="shared" si="7"/>
        <v>-0.182965299684543</v>
      </c>
    </row>
    <row r="481" ht="36" customHeight="1" spans="1:4">
      <c r="A481" s="458" t="s">
        <v>91</v>
      </c>
      <c r="B481" s="460">
        <v>96</v>
      </c>
      <c r="C481" s="460">
        <v>103</v>
      </c>
      <c r="D481" s="457">
        <f t="shared" si="7"/>
        <v>0.0729166666666667</v>
      </c>
    </row>
    <row r="482" ht="36" customHeight="1" spans="1:4">
      <c r="A482" s="458" t="s">
        <v>92</v>
      </c>
      <c r="B482" s="381">
        <v>3</v>
      </c>
      <c r="C482" s="381">
        <v>0</v>
      </c>
      <c r="D482" s="457">
        <f t="shared" si="7"/>
        <v>-1</v>
      </c>
    </row>
    <row r="483" ht="36" customHeight="1" spans="1:4">
      <c r="A483" s="458" t="s">
        <v>93</v>
      </c>
      <c r="B483" s="381">
        <v>0</v>
      </c>
      <c r="C483" s="381">
        <v>0</v>
      </c>
      <c r="D483" s="457" t="str">
        <f t="shared" si="7"/>
        <v/>
      </c>
    </row>
    <row r="484" ht="36" customHeight="1" spans="1:4">
      <c r="A484" s="458" t="s">
        <v>404</v>
      </c>
      <c r="B484" s="381">
        <v>15</v>
      </c>
      <c r="C484" s="381">
        <v>0</v>
      </c>
      <c r="D484" s="457">
        <f t="shared" si="7"/>
        <v>-1</v>
      </c>
    </row>
    <row r="485" ht="36" customHeight="1" spans="1:4">
      <c r="A485" s="458" t="s">
        <v>405</v>
      </c>
      <c r="B485" s="381">
        <v>203</v>
      </c>
      <c r="C485" s="381">
        <v>156</v>
      </c>
      <c r="D485" s="457">
        <f t="shared" si="7"/>
        <v>-0.231527093596059</v>
      </c>
    </row>
    <row r="486" ht="36" customHeight="1" spans="1:4">
      <c r="A486" s="458" t="s">
        <v>406</v>
      </c>
      <c r="B486" s="381">
        <v>0</v>
      </c>
      <c r="C486" s="381">
        <v>0</v>
      </c>
      <c r="D486" s="457" t="str">
        <f t="shared" si="7"/>
        <v/>
      </c>
    </row>
    <row r="487" ht="36" customHeight="1" spans="1:4">
      <c r="A487" s="458" t="s">
        <v>407</v>
      </c>
      <c r="B487" s="462">
        <v>0</v>
      </c>
      <c r="C487" s="462">
        <v>0</v>
      </c>
      <c r="D487" s="457" t="str">
        <f t="shared" si="7"/>
        <v/>
      </c>
    </row>
    <row r="488" ht="36" customHeight="1" spans="1:4">
      <c r="A488" s="458" t="s">
        <v>408</v>
      </c>
      <c r="B488" s="460">
        <f>SUM(B489:B498)</f>
        <v>1872</v>
      </c>
      <c r="C488" s="460">
        <f>SUM(C489:C498)</f>
        <v>1294</v>
      </c>
      <c r="D488" s="457">
        <f t="shared" si="7"/>
        <v>-0.308760683760684</v>
      </c>
    </row>
    <row r="489" ht="36" customHeight="1" spans="1:4">
      <c r="A489" s="458" t="s">
        <v>91</v>
      </c>
      <c r="B489" s="381">
        <v>0</v>
      </c>
      <c r="C489" s="381">
        <v>0</v>
      </c>
      <c r="D489" s="457" t="str">
        <f t="shared" si="7"/>
        <v/>
      </c>
    </row>
    <row r="490" ht="36" customHeight="1" spans="1:4">
      <c r="A490" s="458" t="s">
        <v>92</v>
      </c>
      <c r="B490" s="381">
        <v>0</v>
      </c>
      <c r="C490" s="381">
        <v>0</v>
      </c>
      <c r="D490" s="457" t="str">
        <f t="shared" si="7"/>
        <v/>
      </c>
    </row>
    <row r="491" ht="36" customHeight="1" spans="1:4">
      <c r="A491" s="458" t="s">
        <v>93</v>
      </c>
      <c r="B491" s="462">
        <v>0</v>
      </c>
      <c r="C491" s="462">
        <v>0</v>
      </c>
      <c r="D491" s="457" t="str">
        <f t="shared" si="7"/>
        <v/>
      </c>
    </row>
    <row r="492" ht="36" customHeight="1" spans="1:4">
      <c r="A492" s="458" t="s">
        <v>409</v>
      </c>
      <c r="B492" s="460">
        <v>760</v>
      </c>
      <c r="C492" s="460">
        <v>756</v>
      </c>
      <c r="D492" s="457">
        <f t="shared" si="7"/>
        <v>-0.00526315789473686</v>
      </c>
    </row>
    <row r="493" ht="36" customHeight="1" spans="1:4">
      <c r="A493" s="461" t="s">
        <v>410</v>
      </c>
      <c r="B493" s="381">
        <v>15</v>
      </c>
      <c r="C493" s="381">
        <v>0</v>
      </c>
      <c r="D493" s="457">
        <f t="shared" si="7"/>
        <v>-1</v>
      </c>
    </row>
    <row r="494" ht="36" customHeight="1" spans="1:4">
      <c r="A494" s="458" t="s">
        <v>411</v>
      </c>
      <c r="B494" s="462">
        <v>425</v>
      </c>
      <c r="C494" s="462">
        <v>450</v>
      </c>
      <c r="D494" s="457">
        <f t="shared" si="7"/>
        <v>0.0588235294117647</v>
      </c>
    </row>
    <row r="495" ht="36" customHeight="1" spans="1:4">
      <c r="A495" s="458" t="s">
        <v>412</v>
      </c>
      <c r="B495" s="460">
        <v>606</v>
      </c>
      <c r="C495" s="460">
        <v>8</v>
      </c>
      <c r="D495" s="457">
        <f t="shared" si="7"/>
        <v>-0.986798679867987</v>
      </c>
    </row>
    <row r="496" ht="36" customHeight="1" spans="1:4">
      <c r="A496" s="461" t="s">
        <v>413</v>
      </c>
      <c r="B496" s="381">
        <v>27</v>
      </c>
      <c r="C496" s="381">
        <v>0</v>
      </c>
      <c r="D496" s="457">
        <f t="shared" si="7"/>
        <v>-1</v>
      </c>
    </row>
    <row r="497" ht="36" customHeight="1" spans="1:4">
      <c r="A497" s="458" t="s">
        <v>414</v>
      </c>
      <c r="B497" s="381">
        <v>0</v>
      </c>
      <c r="C497" s="381">
        <v>0</v>
      </c>
      <c r="D497" s="457" t="str">
        <f t="shared" si="7"/>
        <v/>
      </c>
    </row>
    <row r="498" ht="36" customHeight="1" spans="1:4">
      <c r="A498" s="458" t="s">
        <v>415</v>
      </c>
      <c r="B498" s="381">
        <v>39</v>
      </c>
      <c r="C498" s="381">
        <v>80</v>
      </c>
      <c r="D498" s="457">
        <f t="shared" si="7"/>
        <v>1.05128205128205</v>
      </c>
    </row>
    <row r="499" ht="36" customHeight="1" spans="1:4">
      <c r="A499" s="458" t="s">
        <v>416</v>
      </c>
      <c r="B499" s="459">
        <f>SUM(B500:B507)</f>
        <v>1527</v>
      </c>
      <c r="C499" s="459">
        <f>SUM(C500:C507)</f>
        <v>1661</v>
      </c>
      <c r="D499" s="457">
        <f t="shared" si="7"/>
        <v>0.0877537655533727</v>
      </c>
    </row>
    <row r="500" ht="36" customHeight="1" spans="1:4">
      <c r="A500" s="458" t="s">
        <v>91</v>
      </c>
      <c r="B500" s="459">
        <v>0</v>
      </c>
      <c r="C500" s="459">
        <v>0</v>
      </c>
      <c r="D500" s="457" t="str">
        <f t="shared" si="7"/>
        <v/>
      </c>
    </row>
    <row r="501" ht="36" customHeight="1" spans="1:4">
      <c r="A501" s="458" t="s">
        <v>92</v>
      </c>
      <c r="B501" s="460">
        <v>0</v>
      </c>
      <c r="C501" s="460">
        <v>0</v>
      </c>
      <c r="D501" s="457" t="str">
        <f t="shared" si="7"/>
        <v/>
      </c>
    </row>
    <row r="502" ht="36" customHeight="1" spans="1:4">
      <c r="A502" s="458" t="s">
        <v>93</v>
      </c>
      <c r="B502" s="381">
        <v>0</v>
      </c>
      <c r="C502" s="381">
        <v>0</v>
      </c>
      <c r="D502" s="457" t="str">
        <f t="shared" si="7"/>
        <v/>
      </c>
    </row>
    <row r="503" ht="36" customHeight="1" spans="1:4">
      <c r="A503" s="458" t="s">
        <v>417</v>
      </c>
      <c r="B503" s="381">
        <v>0</v>
      </c>
      <c r="C503" s="381">
        <v>0</v>
      </c>
      <c r="D503" s="457" t="str">
        <f t="shared" si="7"/>
        <v/>
      </c>
    </row>
    <row r="504" ht="36" customHeight="1" spans="1:4">
      <c r="A504" s="458" t="s">
        <v>418</v>
      </c>
      <c r="B504" s="381">
        <v>1494</v>
      </c>
      <c r="C504" s="381">
        <v>1601</v>
      </c>
      <c r="D504" s="457">
        <f t="shared" si="7"/>
        <v>0.071619812583668</v>
      </c>
    </row>
    <row r="505" ht="36" customHeight="1" spans="1:4">
      <c r="A505" s="458" t="s">
        <v>419</v>
      </c>
      <c r="B505" s="381">
        <v>5</v>
      </c>
      <c r="C505" s="381">
        <v>0</v>
      </c>
      <c r="D505" s="457">
        <f t="shared" si="7"/>
        <v>-1</v>
      </c>
    </row>
    <row r="506" ht="36" customHeight="1" spans="1:4">
      <c r="A506" s="458" t="s">
        <v>420</v>
      </c>
      <c r="B506" s="381">
        <v>28</v>
      </c>
      <c r="C506" s="381">
        <v>60</v>
      </c>
      <c r="D506" s="457">
        <f t="shared" si="7"/>
        <v>1.14285714285714</v>
      </c>
    </row>
    <row r="507" ht="36" customHeight="1" spans="1:4">
      <c r="A507" s="458" t="s">
        <v>421</v>
      </c>
      <c r="B507" s="381">
        <v>0</v>
      </c>
      <c r="C507" s="381">
        <v>0</v>
      </c>
      <c r="D507" s="457" t="str">
        <f t="shared" si="7"/>
        <v/>
      </c>
    </row>
    <row r="508" ht="36" customHeight="1" spans="1:4">
      <c r="A508" s="458" t="s">
        <v>422</v>
      </c>
      <c r="B508" s="460">
        <f>SUM(B509:B515)</f>
        <v>2725</v>
      </c>
      <c r="C508" s="460">
        <f>SUM(C509:C515)</f>
        <v>3192</v>
      </c>
      <c r="D508" s="457">
        <f t="shared" si="7"/>
        <v>0.171376146788991</v>
      </c>
    </row>
    <row r="509" ht="36" customHeight="1" spans="1:4">
      <c r="A509" s="458" t="s">
        <v>91</v>
      </c>
      <c r="B509" s="381">
        <v>320</v>
      </c>
      <c r="C509" s="381">
        <v>267</v>
      </c>
      <c r="D509" s="457">
        <f t="shared" si="7"/>
        <v>-0.165625</v>
      </c>
    </row>
    <row r="510" ht="36" customHeight="1" spans="1:4">
      <c r="A510" s="458" t="s">
        <v>92</v>
      </c>
      <c r="B510" s="381">
        <v>8</v>
      </c>
      <c r="C510" s="381">
        <v>0</v>
      </c>
      <c r="D510" s="457">
        <f t="shared" si="7"/>
        <v>-1</v>
      </c>
    </row>
    <row r="511" ht="36" customHeight="1" spans="1:4">
      <c r="A511" s="458" t="s">
        <v>93</v>
      </c>
      <c r="B511" s="381">
        <v>92</v>
      </c>
      <c r="C511" s="381">
        <v>127</v>
      </c>
      <c r="D511" s="457">
        <f t="shared" si="7"/>
        <v>0.380434782608696</v>
      </c>
    </row>
    <row r="512" ht="36" customHeight="1" spans="1:4">
      <c r="A512" s="458" t="s">
        <v>423</v>
      </c>
      <c r="B512" s="381">
        <v>396</v>
      </c>
      <c r="C512" s="381">
        <v>185</v>
      </c>
      <c r="D512" s="457">
        <f t="shared" si="7"/>
        <v>-0.532828282828283</v>
      </c>
    </row>
    <row r="513" ht="36" customHeight="1" spans="1:4">
      <c r="A513" s="458" t="s">
        <v>424</v>
      </c>
      <c r="B513" s="381">
        <v>1386</v>
      </c>
      <c r="C513" s="381">
        <v>1717</v>
      </c>
      <c r="D513" s="457">
        <f t="shared" si="7"/>
        <v>0.238816738816739</v>
      </c>
    </row>
    <row r="514" ht="36" customHeight="1" spans="1:4">
      <c r="A514" s="458" t="s">
        <v>425</v>
      </c>
      <c r="B514" s="381">
        <v>0</v>
      </c>
      <c r="C514" s="381">
        <v>0</v>
      </c>
      <c r="D514" s="457" t="str">
        <f t="shared" si="7"/>
        <v/>
      </c>
    </row>
    <row r="515" ht="36" customHeight="1" spans="1:4">
      <c r="A515" s="458" t="s">
        <v>426</v>
      </c>
      <c r="B515" s="462">
        <v>523</v>
      </c>
      <c r="C515" s="462">
        <v>896</v>
      </c>
      <c r="D515" s="457">
        <f t="shared" si="7"/>
        <v>0.713193116634799</v>
      </c>
    </row>
    <row r="516" ht="36" customHeight="1" spans="1:4">
      <c r="A516" s="458" t="s">
        <v>427</v>
      </c>
      <c r="B516" s="460">
        <f>SUM(B517:B519)</f>
        <v>1221</v>
      </c>
      <c r="C516" s="460">
        <f>SUM(C517:C519)</f>
        <v>5</v>
      </c>
      <c r="D516" s="457">
        <f t="shared" ref="D516:D579" si="8">IF(B516&lt;&gt;0,C516/B516-1,"")</f>
        <v>-0.995904995904996</v>
      </c>
    </row>
    <row r="517" ht="36" customHeight="1" spans="1:4">
      <c r="A517" s="458" t="s">
        <v>428</v>
      </c>
      <c r="B517" s="381">
        <v>0</v>
      </c>
      <c r="C517" s="381">
        <v>0</v>
      </c>
      <c r="D517" s="457" t="str">
        <f t="shared" si="8"/>
        <v/>
      </c>
    </row>
    <row r="518" ht="36" customHeight="1" spans="1:4">
      <c r="A518" s="461" t="s">
        <v>429</v>
      </c>
      <c r="B518" s="381">
        <v>10</v>
      </c>
      <c r="C518" s="381">
        <v>0</v>
      </c>
      <c r="D518" s="457">
        <f t="shared" si="8"/>
        <v>-1</v>
      </c>
    </row>
    <row r="519" ht="36" customHeight="1" spans="1:4">
      <c r="A519" s="458" t="s">
        <v>430</v>
      </c>
      <c r="B519" s="381">
        <v>1211</v>
      </c>
      <c r="C519" s="381">
        <v>5</v>
      </c>
      <c r="D519" s="457">
        <f t="shared" si="8"/>
        <v>-0.995871180842279</v>
      </c>
    </row>
    <row r="520" ht="36" customHeight="1" spans="1:4">
      <c r="A520" s="455" t="s">
        <v>54</v>
      </c>
      <c r="B520" s="463">
        <f>SUM(B521,B535,B543,B545,B553,B557,B567,B575,B582,B590,B599,B604,B607,B610,B613,B616,B619,B623,B628,B636,B639)</f>
        <v>60778</v>
      </c>
      <c r="C520" s="463">
        <f>SUM(C521,C535,C543,C545,C553,C557,C567,C575,C582,C590,C599,C604,C607,C610,C613,C616,C619,C623,C628,C636,C639)</f>
        <v>52030</v>
      </c>
      <c r="D520" s="457">
        <f t="shared" si="8"/>
        <v>-0.143933660205996</v>
      </c>
    </row>
    <row r="521" ht="36" customHeight="1" spans="1:4">
      <c r="A521" s="458" t="s">
        <v>431</v>
      </c>
      <c r="B521" s="460">
        <f>SUM(B522:B534)</f>
        <v>6485</v>
      </c>
      <c r="C521" s="460">
        <f>SUM(C522:C534)</f>
        <v>6459</v>
      </c>
      <c r="D521" s="457">
        <f t="shared" si="8"/>
        <v>-0.00400925212027758</v>
      </c>
    </row>
    <row r="522" ht="36" customHeight="1" spans="1:4">
      <c r="A522" s="458" t="s">
        <v>91</v>
      </c>
      <c r="B522" s="381">
        <v>2391</v>
      </c>
      <c r="C522" s="381">
        <v>1487</v>
      </c>
      <c r="D522" s="457">
        <f t="shared" si="8"/>
        <v>-0.378084483479716</v>
      </c>
    </row>
    <row r="523" ht="36" customHeight="1" spans="1:4">
      <c r="A523" s="458" t="s">
        <v>92</v>
      </c>
      <c r="B523" s="462">
        <v>193</v>
      </c>
      <c r="C523" s="462">
        <v>455</v>
      </c>
      <c r="D523" s="457">
        <f t="shared" si="8"/>
        <v>1.35751295336788</v>
      </c>
    </row>
    <row r="524" ht="36" customHeight="1" spans="1:4">
      <c r="A524" s="458" t="s">
        <v>93</v>
      </c>
      <c r="B524" s="460">
        <v>0</v>
      </c>
      <c r="C524" s="460">
        <v>0</v>
      </c>
      <c r="D524" s="457" t="str">
        <f t="shared" si="8"/>
        <v/>
      </c>
    </row>
    <row r="525" ht="36" customHeight="1" spans="1:4">
      <c r="A525" s="458" t="s">
        <v>432</v>
      </c>
      <c r="B525" s="381">
        <v>10</v>
      </c>
      <c r="C525" s="381">
        <v>10</v>
      </c>
      <c r="D525" s="457">
        <f t="shared" si="8"/>
        <v>0</v>
      </c>
    </row>
    <row r="526" ht="36" customHeight="1" spans="1:4">
      <c r="A526" s="458" t="s">
        <v>433</v>
      </c>
      <c r="B526" s="381">
        <v>192</v>
      </c>
      <c r="C526" s="381">
        <v>253</v>
      </c>
      <c r="D526" s="457">
        <f t="shared" si="8"/>
        <v>0.317708333333333</v>
      </c>
    </row>
    <row r="527" ht="36" customHeight="1" spans="1:4">
      <c r="A527" s="458" t="s">
        <v>434</v>
      </c>
      <c r="B527" s="381">
        <v>0</v>
      </c>
      <c r="C527" s="381">
        <v>0</v>
      </c>
      <c r="D527" s="457" t="str">
        <f t="shared" si="8"/>
        <v/>
      </c>
    </row>
    <row r="528" ht="36" customHeight="1" spans="1:4">
      <c r="A528" s="458" t="s">
        <v>435</v>
      </c>
      <c r="B528" s="381">
        <v>36</v>
      </c>
      <c r="C528" s="381">
        <v>627</v>
      </c>
      <c r="D528" s="457">
        <f t="shared" si="8"/>
        <v>16.4166666666667</v>
      </c>
    </row>
    <row r="529" ht="36" customHeight="1" spans="1:4">
      <c r="A529" s="458" t="s">
        <v>132</v>
      </c>
      <c r="B529" s="381">
        <v>245</v>
      </c>
      <c r="C529" s="381">
        <v>285</v>
      </c>
      <c r="D529" s="457">
        <f t="shared" si="8"/>
        <v>0.163265306122449</v>
      </c>
    </row>
    <row r="530" ht="36" customHeight="1" spans="1:4">
      <c r="A530" s="458" t="s">
        <v>436</v>
      </c>
      <c r="B530" s="381">
        <v>1404</v>
      </c>
      <c r="C530" s="381">
        <v>1199</v>
      </c>
      <c r="D530" s="457">
        <f t="shared" si="8"/>
        <v>-0.146011396011396</v>
      </c>
    </row>
    <row r="531" ht="36" customHeight="1" spans="1:4">
      <c r="A531" s="458" t="s">
        <v>437</v>
      </c>
      <c r="B531" s="381">
        <v>0</v>
      </c>
      <c r="C531" s="381">
        <v>0</v>
      </c>
      <c r="D531" s="457" t="str">
        <f t="shared" si="8"/>
        <v/>
      </c>
    </row>
    <row r="532" ht="36" customHeight="1" spans="1:4">
      <c r="A532" s="458" t="s">
        <v>438</v>
      </c>
      <c r="B532" s="381">
        <v>455</v>
      </c>
      <c r="C532" s="381">
        <v>428</v>
      </c>
      <c r="D532" s="457">
        <f t="shared" si="8"/>
        <v>-0.0593406593406594</v>
      </c>
    </row>
    <row r="533" ht="36" customHeight="1" spans="1:4">
      <c r="A533" s="458" t="s">
        <v>439</v>
      </c>
      <c r="B533" s="381">
        <v>5</v>
      </c>
      <c r="C533" s="381">
        <v>10</v>
      </c>
      <c r="D533" s="457">
        <f t="shared" si="8"/>
        <v>1</v>
      </c>
    </row>
    <row r="534" ht="36" customHeight="1" spans="1:4">
      <c r="A534" s="458" t="s">
        <v>440</v>
      </c>
      <c r="B534" s="462">
        <v>1554</v>
      </c>
      <c r="C534" s="462">
        <v>1705</v>
      </c>
      <c r="D534" s="457">
        <f t="shared" si="8"/>
        <v>0.0971685971685972</v>
      </c>
    </row>
    <row r="535" ht="36" customHeight="1" spans="1:4">
      <c r="A535" s="458" t="s">
        <v>441</v>
      </c>
      <c r="B535" s="460">
        <f>SUM(B536:B542)</f>
        <v>1430</v>
      </c>
      <c r="C535" s="460">
        <f>SUM(C536:C542)</f>
        <v>2119</v>
      </c>
      <c r="D535" s="457">
        <f t="shared" si="8"/>
        <v>0.481818181818182</v>
      </c>
    </row>
    <row r="536" ht="36" customHeight="1" spans="1:4">
      <c r="A536" s="458" t="s">
        <v>91</v>
      </c>
      <c r="B536" s="381">
        <v>1116</v>
      </c>
      <c r="C536" s="381">
        <v>835</v>
      </c>
      <c r="D536" s="457">
        <f t="shared" si="8"/>
        <v>-0.25179211469534</v>
      </c>
    </row>
    <row r="537" ht="36" customHeight="1" spans="1:4">
      <c r="A537" s="458" t="s">
        <v>92</v>
      </c>
      <c r="B537" s="381">
        <v>0</v>
      </c>
      <c r="C537" s="381">
        <v>0</v>
      </c>
      <c r="D537" s="457" t="str">
        <f t="shared" si="8"/>
        <v/>
      </c>
    </row>
    <row r="538" ht="36" customHeight="1" spans="1:4">
      <c r="A538" s="458" t="s">
        <v>93</v>
      </c>
      <c r="B538" s="381">
        <v>0</v>
      </c>
      <c r="C538" s="381">
        <v>0</v>
      </c>
      <c r="D538" s="457" t="str">
        <f t="shared" si="8"/>
        <v/>
      </c>
    </row>
    <row r="539" ht="36" customHeight="1" spans="1:4">
      <c r="A539" s="458" t="s">
        <v>442</v>
      </c>
      <c r="B539" s="381">
        <v>63</v>
      </c>
      <c r="C539" s="381">
        <v>56</v>
      </c>
      <c r="D539" s="457">
        <f t="shared" si="8"/>
        <v>-0.111111111111111</v>
      </c>
    </row>
    <row r="540" ht="36" customHeight="1" spans="1:4">
      <c r="A540" s="458" t="s">
        <v>443</v>
      </c>
      <c r="B540" s="381">
        <v>8</v>
      </c>
      <c r="C540" s="381">
        <v>8</v>
      </c>
      <c r="D540" s="457">
        <f t="shared" si="8"/>
        <v>0</v>
      </c>
    </row>
    <row r="541" ht="36" customHeight="1" spans="1:4">
      <c r="A541" s="458" t="s">
        <v>444</v>
      </c>
      <c r="B541" s="381">
        <v>0</v>
      </c>
      <c r="C541" s="381">
        <v>934</v>
      </c>
      <c r="D541" s="457" t="str">
        <f t="shared" si="8"/>
        <v/>
      </c>
    </row>
    <row r="542" ht="36" customHeight="1" spans="1:4">
      <c r="A542" s="458" t="s">
        <v>445</v>
      </c>
      <c r="B542" s="381">
        <v>243</v>
      </c>
      <c r="C542" s="381">
        <v>286</v>
      </c>
      <c r="D542" s="457">
        <f t="shared" si="8"/>
        <v>0.176954732510288</v>
      </c>
    </row>
    <row r="543" ht="36" customHeight="1" spans="1:4">
      <c r="A543" s="458" t="s">
        <v>446</v>
      </c>
      <c r="B543" s="460">
        <f>SUM(B544:B544)</f>
        <v>0</v>
      </c>
      <c r="C543" s="460">
        <f>SUM(C544:C544)</f>
        <v>0</v>
      </c>
      <c r="D543" s="457" t="str">
        <f t="shared" si="8"/>
        <v/>
      </c>
    </row>
    <row r="544" ht="36" customHeight="1" spans="1:4">
      <c r="A544" s="458" t="s">
        <v>447</v>
      </c>
      <c r="B544" s="381">
        <v>0</v>
      </c>
      <c r="C544" s="381">
        <v>0</v>
      </c>
      <c r="D544" s="457" t="str">
        <f t="shared" si="8"/>
        <v/>
      </c>
    </row>
    <row r="545" ht="36" customHeight="1" spans="1:4">
      <c r="A545" s="458" t="s">
        <v>448</v>
      </c>
      <c r="B545" s="459">
        <f>SUM(B546:B552)</f>
        <v>34779</v>
      </c>
      <c r="C545" s="459">
        <f>SUM(C546:C552)</f>
        <v>28846</v>
      </c>
      <c r="D545" s="457">
        <f t="shared" si="8"/>
        <v>-0.17059144886282</v>
      </c>
    </row>
    <row r="546" ht="36" customHeight="1" spans="1:4">
      <c r="A546" s="458" t="s">
        <v>449</v>
      </c>
      <c r="B546" s="460">
        <v>6403</v>
      </c>
      <c r="C546" s="460">
        <v>5931</v>
      </c>
      <c r="D546" s="457">
        <f t="shared" si="8"/>
        <v>-0.0737154458847415</v>
      </c>
    </row>
    <row r="547" ht="36" customHeight="1" spans="1:4">
      <c r="A547" s="458" t="s">
        <v>450</v>
      </c>
      <c r="B547" s="381">
        <v>9372</v>
      </c>
      <c r="C547" s="381">
        <v>8921</v>
      </c>
      <c r="D547" s="457">
        <f t="shared" si="8"/>
        <v>-0.0481220657276995</v>
      </c>
    </row>
    <row r="548" ht="36" customHeight="1" spans="1:4">
      <c r="A548" s="458" t="s">
        <v>451</v>
      </c>
      <c r="B548" s="381">
        <v>0</v>
      </c>
      <c r="C548" s="381">
        <v>0</v>
      </c>
      <c r="D548" s="457" t="str">
        <f t="shared" si="8"/>
        <v/>
      </c>
    </row>
    <row r="549" ht="36" customHeight="1" spans="1:4">
      <c r="A549" s="458" t="s">
        <v>452</v>
      </c>
      <c r="B549" s="459">
        <v>13667</v>
      </c>
      <c r="C549" s="459">
        <v>13024</v>
      </c>
      <c r="D549" s="457">
        <f t="shared" si="8"/>
        <v>-0.0470476329845614</v>
      </c>
    </row>
    <row r="550" ht="36" customHeight="1" spans="1:4">
      <c r="A550" s="458" t="s">
        <v>453</v>
      </c>
      <c r="B550" s="460">
        <v>825</v>
      </c>
      <c r="C550" s="460">
        <v>24</v>
      </c>
      <c r="D550" s="457">
        <f t="shared" si="8"/>
        <v>-0.970909090909091</v>
      </c>
    </row>
    <row r="551" ht="36" customHeight="1" spans="1:4">
      <c r="A551" s="458" t="s">
        <v>454</v>
      </c>
      <c r="B551" s="381">
        <v>1923</v>
      </c>
      <c r="C551" s="381">
        <v>0</v>
      </c>
      <c r="D551" s="457">
        <f t="shared" si="8"/>
        <v>-1</v>
      </c>
    </row>
    <row r="552" ht="36" customHeight="1" spans="1:4">
      <c r="A552" s="458" t="s">
        <v>455</v>
      </c>
      <c r="B552" s="381">
        <v>2589</v>
      </c>
      <c r="C552" s="381">
        <v>946</v>
      </c>
      <c r="D552" s="457">
        <f t="shared" si="8"/>
        <v>-0.634607956740054</v>
      </c>
    </row>
    <row r="553" ht="36" customHeight="1" spans="1:4">
      <c r="A553" s="458" t="s">
        <v>456</v>
      </c>
      <c r="B553" s="460">
        <f>SUM(B554:B556)</f>
        <v>0</v>
      </c>
      <c r="C553" s="460">
        <f>SUM(C554:C556)</f>
        <v>0</v>
      </c>
      <c r="D553" s="457" t="str">
        <f t="shared" si="8"/>
        <v/>
      </c>
    </row>
    <row r="554" ht="36" customHeight="1" spans="1:4">
      <c r="A554" s="458" t="s">
        <v>457</v>
      </c>
      <c r="B554" s="381">
        <v>0</v>
      </c>
      <c r="C554" s="381">
        <v>0</v>
      </c>
      <c r="D554" s="457" t="str">
        <f t="shared" si="8"/>
        <v/>
      </c>
    </row>
    <row r="555" ht="36" customHeight="1" spans="1:4">
      <c r="A555" s="458" t="s">
        <v>458</v>
      </c>
      <c r="B555" s="381">
        <v>0</v>
      </c>
      <c r="C555" s="381">
        <v>0</v>
      </c>
      <c r="D555" s="457" t="str">
        <f t="shared" si="8"/>
        <v/>
      </c>
    </row>
    <row r="556" ht="36" customHeight="1" spans="1:4">
      <c r="A556" s="458" t="s">
        <v>459</v>
      </c>
      <c r="B556" s="381">
        <v>0</v>
      </c>
      <c r="C556" s="381">
        <v>0</v>
      </c>
      <c r="D556" s="457" t="str">
        <f t="shared" si="8"/>
        <v/>
      </c>
    </row>
    <row r="557" ht="36" customHeight="1" spans="1:4">
      <c r="A557" s="458" t="s">
        <v>460</v>
      </c>
      <c r="B557" s="460">
        <f>SUM(B558:B566)</f>
        <v>3579</v>
      </c>
      <c r="C557" s="460">
        <f>SUM(C558:C566)</f>
        <v>900</v>
      </c>
      <c r="D557" s="457">
        <f t="shared" si="8"/>
        <v>-0.748533109807209</v>
      </c>
    </row>
    <row r="558" ht="36" customHeight="1" spans="1:4">
      <c r="A558" s="458" t="s">
        <v>461</v>
      </c>
      <c r="B558" s="381">
        <v>578</v>
      </c>
      <c r="C558" s="381">
        <v>550</v>
      </c>
      <c r="D558" s="457">
        <f t="shared" si="8"/>
        <v>-0.0484429065743944</v>
      </c>
    </row>
    <row r="559" ht="36" customHeight="1" spans="1:4">
      <c r="A559" s="458" t="s">
        <v>462</v>
      </c>
      <c r="B559" s="381">
        <v>0</v>
      </c>
      <c r="C559" s="381">
        <v>0</v>
      </c>
      <c r="D559" s="457" t="str">
        <f t="shared" si="8"/>
        <v/>
      </c>
    </row>
    <row r="560" ht="36" customHeight="1" spans="1:4">
      <c r="A560" s="458" t="s">
        <v>463</v>
      </c>
      <c r="B560" s="381">
        <v>0</v>
      </c>
      <c r="C560" s="381">
        <v>0</v>
      </c>
      <c r="D560" s="457" t="str">
        <f t="shared" si="8"/>
        <v/>
      </c>
    </row>
    <row r="561" ht="36" customHeight="1" spans="1:4">
      <c r="A561" s="458" t="s">
        <v>464</v>
      </c>
      <c r="B561" s="381">
        <v>0</v>
      </c>
      <c r="C561" s="381">
        <v>0</v>
      </c>
      <c r="D561" s="457" t="str">
        <f t="shared" si="8"/>
        <v/>
      </c>
    </row>
    <row r="562" ht="36" customHeight="1" spans="1:4">
      <c r="A562" s="458" t="s">
        <v>465</v>
      </c>
      <c r="B562" s="381">
        <v>0</v>
      </c>
      <c r="C562" s="381">
        <v>0</v>
      </c>
      <c r="D562" s="457" t="str">
        <f t="shared" si="8"/>
        <v/>
      </c>
    </row>
    <row r="563" ht="36" customHeight="1" spans="1:4">
      <c r="A563" s="458" t="s">
        <v>466</v>
      </c>
      <c r="B563" s="462">
        <v>81</v>
      </c>
      <c r="C563" s="462">
        <v>0</v>
      </c>
      <c r="D563" s="457">
        <f t="shared" si="8"/>
        <v>-1</v>
      </c>
    </row>
    <row r="564" ht="36" customHeight="1" spans="1:4">
      <c r="A564" s="458" t="s">
        <v>467</v>
      </c>
      <c r="B564" s="460">
        <v>628</v>
      </c>
      <c r="C564" s="460">
        <v>0</v>
      </c>
      <c r="D564" s="457">
        <f t="shared" si="8"/>
        <v>-1</v>
      </c>
    </row>
    <row r="565" ht="36" customHeight="1" spans="1:4">
      <c r="A565" s="458" t="s">
        <v>468</v>
      </c>
      <c r="B565" s="381">
        <v>0</v>
      </c>
      <c r="C565" s="381">
        <v>0</v>
      </c>
      <c r="D565" s="457" t="str">
        <f t="shared" si="8"/>
        <v/>
      </c>
    </row>
    <row r="566" ht="36" customHeight="1" spans="1:4">
      <c r="A566" s="458" t="s">
        <v>469</v>
      </c>
      <c r="B566" s="381">
        <v>2292</v>
      </c>
      <c r="C566" s="381">
        <v>350</v>
      </c>
      <c r="D566" s="457">
        <f t="shared" si="8"/>
        <v>-0.847294938917976</v>
      </c>
    </row>
    <row r="567" ht="36" customHeight="1" spans="1:4">
      <c r="A567" s="458" t="s">
        <v>470</v>
      </c>
      <c r="B567" s="460">
        <f>SUM(B568:B574)</f>
        <v>986</v>
      </c>
      <c r="C567" s="460">
        <f>SUM(C568:C574)</f>
        <v>482</v>
      </c>
      <c r="D567" s="457">
        <f t="shared" si="8"/>
        <v>-0.511156186612576</v>
      </c>
    </row>
    <row r="568" ht="36" customHeight="1" spans="1:4">
      <c r="A568" s="458" t="s">
        <v>471</v>
      </c>
      <c r="B568" s="381">
        <v>971</v>
      </c>
      <c r="C568" s="381">
        <v>22</v>
      </c>
      <c r="D568" s="457">
        <f t="shared" si="8"/>
        <v>-0.977342945417096</v>
      </c>
    </row>
    <row r="569" ht="36" customHeight="1" spans="1:4">
      <c r="A569" s="458" t="s">
        <v>472</v>
      </c>
      <c r="B569" s="381">
        <v>0</v>
      </c>
      <c r="C569" s="381">
        <v>0</v>
      </c>
      <c r="D569" s="457" t="str">
        <f t="shared" si="8"/>
        <v/>
      </c>
    </row>
    <row r="570" ht="36" customHeight="1" spans="1:4">
      <c r="A570" s="458" t="s">
        <v>473</v>
      </c>
      <c r="B570" s="381">
        <v>0</v>
      </c>
      <c r="C570" s="381">
        <v>422</v>
      </c>
      <c r="D570" s="457" t="str">
        <f t="shared" si="8"/>
        <v/>
      </c>
    </row>
    <row r="571" ht="36" customHeight="1" spans="1:4">
      <c r="A571" s="458" t="s">
        <v>474</v>
      </c>
      <c r="B571" s="381">
        <v>0</v>
      </c>
      <c r="C571" s="381">
        <v>0</v>
      </c>
      <c r="D571" s="457" t="str">
        <f t="shared" si="8"/>
        <v/>
      </c>
    </row>
    <row r="572" ht="36" customHeight="1" spans="1:4">
      <c r="A572" s="458" t="s">
        <v>475</v>
      </c>
      <c r="B572" s="381">
        <v>0</v>
      </c>
      <c r="C572" s="381">
        <v>0</v>
      </c>
      <c r="D572" s="457" t="str">
        <f t="shared" si="8"/>
        <v/>
      </c>
    </row>
    <row r="573" ht="36" customHeight="1" spans="1:4">
      <c r="A573" s="458" t="s">
        <v>476</v>
      </c>
      <c r="B573" s="381">
        <v>0</v>
      </c>
      <c r="C573" s="381">
        <v>28</v>
      </c>
      <c r="D573" s="457" t="str">
        <f t="shared" si="8"/>
        <v/>
      </c>
    </row>
    <row r="574" ht="36" customHeight="1" spans="1:4">
      <c r="A574" s="458" t="s">
        <v>477</v>
      </c>
      <c r="B574" s="464">
        <v>15</v>
      </c>
      <c r="C574" s="464">
        <v>10</v>
      </c>
      <c r="D574" s="457">
        <f t="shared" si="8"/>
        <v>-0.333333333333333</v>
      </c>
    </row>
    <row r="575" ht="36" customHeight="1" spans="1:4">
      <c r="A575" s="465" t="s">
        <v>478</v>
      </c>
      <c r="B575" s="466">
        <f>SUM(B576:B581)</f>
        <v>2627</v>
      </c>
      <c r="C575" s="466">
        <f>SUM(C576:C581)</f>
        <v>715</v>
      </c>
      <c r="D575" s="457">
        <f t="shared" si="8"/>
        <v>-0.727826417967263</v>
      </c>
    </row>
    <row r="576" ht="36" customHeight="1" spans="1:4">
      <c r="A576" s="465" t="s">
        <v>479</v>
      </c>
      <c r="B576" s="462">
        <v>31</v>
      </c>
      <c r="C576" s="462">
        <v>350</v>
      </c>
      <c r="D576" s="457">
        <f t="shared" si="8"/>
        <v>10.2903225806452</v>
      </c>
    </row>
    <row r="577" ht="36" customHeight="1" spans="1:4">
      <c r="A577" s="465" t="s">
        <v>480</v>
      </c>
      <c r="B577" s="460">
        <v>1749</v>
      </c>
      <c r="C577" s="460">
        <v>0</v>
      </c>
      <c r="D577" s="457">
        <f t="shared" si="8"/>
        <v>-1</v>
      </c>
    </row>
    <row r="578" ht="36" customHeight="1" spans="1:4">
      <c r="A578" s="465" t="s">
        <v>481</v>
      </c>
      <c r="B578" s="381">
        <v>302</v>
      </c>
      <c r="C578" s="381">
        <v>75</v>
      </c>
      <c r="D578" s="457">
        <f t="shared" si="8"/>
        <v>-0.751655629139073</v>
      </c>
    </row>
    <row r="579" ht="36" customHeight="1" spans="1:4">
      <c r="A579" s="465" t="s">
        <v>482</v>
      </c>
      <c r="B579" s="381">
        <v>31</v>
      </c>
      <c r="C579" s="381">
        <v>50</v>
      </c>
      <c r="D579" s="457">
        <f t="shared" si="8"/>
        <v>0.612903225806452</v>
      </c>
    </row>
    <row r="580" ht="36" customHeight="1" spans="1:4">
      <c r="A580" s="465" t="s">
        <v>483</v>
      </c>
      <c r="B580" s="381">
        <v>444</v>
      </c>
      <c r="C580" s="381">
        <v>240</v>
      </c>
      <c r="D580" s="457">
        <f t="shared" ref="D580:D643" si="9">IF(B580&lt;&gt;0,C580/B580-1,"")</f>
        <v>-0.459459459459459</v>
      </c>
    </row>
    <row r="581" ht="36" customHeight="1" spans="1:4">
      <c r="A581" s="465" t="s">
        <v>484</v>
      </c>
      <c r="B581" s="381">
        <v>70</v>
      </c>
      <c r="C581" s="381">
        <v>0</v>
      </c>
      <c r="D581" s="457">
        <f t="shared" si="9"/>
        <v>-1</v>
      </c>
    </row>
    <row r="582" ht="36" customHeight="1" spans="1:4">
      <c r="A582" s="465" t="s">
        <v>485</v>
      </c>
      <c r="B582" s="460">
        <f>SUM(B583:B589)</f>
        <v>529</v>
      </c>
      <c r="C582" s="460">
        <f>SUM(C583:C589)</f>
        <v>2932</v>
      </c>
      <c r="D582" s="457">
        <f t="shared" si="9"/>
        <v>4.54253308128544</v>
      </c>
    </row>
    <row r="583" ht="36" customHeight="1" spans="1:4">
      <c r="A583" s="465" t="s">
        <v>486</v>
      </c>
      <c r="B583" s="381">
        <v>449</v>
      </c>
      <c r="C583" s="381">
        <v>587</v>
      </c>
      <c r="D583" s="457">
        <f t="shared" si="9"/>
        <v>0.307349665924276</v>
      </c>
    </row>
    <row r="584" ht="36" customHeight="1" spans="1:4">
      <c r="A584" s="465" t="s">
        <v>487</v>
      </c>
      <c r="B584" s="381">
        <v>0</v>
      </c>
      <c r="C584" s="381">
        <v>600</v>
      </c>
      <c r="D584" s="457" t="str">
        <f t="shared" si="9"/>
        <v/>
      </c>
    </row>
    <row r="585" ht="36" customHeight="1" spans="1:4">
      <c r="A585" s="465" t="s">
        <v>488</v>
      </c>
      <c r="B585" s="462">
        <v>0</v>
      </c>
      <c r="C585" s="462">
        <v>0</v>
      </c>
      <c r="D585" s="457" t="str">
        <f t="shared" si="9"/>
        <v/>
      </c>
    </row>
    <row r="586" ht="36" customHeight="1" spans="1:4">
      <c r="A586" s="465" t="s">
        <v>489</v>
      </c>
      <c r="B586" s="460">
        <v>0</v>
      </c>
      <c r="C586" s="460">
        <v>1650</v>
      </c>
      <c r="D586" s="457" t="str">
        <f t="shared" si="9"/>
        <v/>
      </c>
    </row>
    <row r="587" ht="36" customHeight="1" spans="1:4">
      <c r="A587" s="465" t="s">
        <v>490</v>
      </c>
      <c r="B587" s="381">
        <v>0</v>
      </c>
      <c r="C587" s="381">
        <v>0</v>
      </c>
      <c r="D587" s="457" t="str">
        <f t="shared" si="9"/>
        <v/>
      </c>
    </row>
    <row r="588" ht="36" customHeight="1" spans="1:4">
      <c r="A588" s="465" t="s">
        <v>491</v>
      </c>
      <c r="B588" s="381">
        <v>0</v>
      </c>
      <c r="C588" s="381">
        <v>15</v>
      </c>
      <c r="D588" s="457" t="str">
        <f t="shared" si="9"/>
        <v/>
      </c>
    </row>
    <row r="589" s="422" customFormat="1" ht="36" customHeight="1" spans="1:4">
      <c r="A589" s="465" t="s">
        <v>492</v>
      </c>
      <c r="B589" s="381">
        <v>80</v>
      </c>
      <c r="C589" s="381">
        <v>80</v>
      </c>
      <c r="D589" s="457">
        <f t="shared" si="9"/>
        <v>0</v>
      </c>
    </row>
    <row r="590" ht="36" customHeight="1" spans="1:4">
      <c r="A590" s="465" t="s">
        <v>493</v>
      </c>
      <c r="B590" s="459">
        <f>SUM(B591:B598)</f>
        <v>1639</v>
      </c>
      <c r="C590" s="459">
        <f>SUM(C591:C598)</f>
        <v>1961</v>
      </c>
      <c r="D590" s="457">
        <f t="shared" si="9"/>
        <v>0.196461256863941</v>
      </c>
    </row>
    <row r="591" ht="36" customHeight="1" spans="1:4">
      <c r="A591" s="465" t="s">
        <v>91</v>
      </c>
      <c r="B591" s="460">
        <v>420</v>
      </c>
      <c r="C591" s="460">
        <v>391</v>
      </c>
      <c r="D591" s="457">
        <f t="shared" si="9"/>
        <v>-0.069047619047619</v>
      </c>
    </row>
    <row r="592" ht="36" customHeight="1" spans="1:4">
      <c r="A592" s="465" t="s">
        <v>92</v>
      </c>
      <c r="B592" s="381">
        <v>91</v>
      </c>
      <c r="C592" s="381">
        <v>35</v>
      </c>
      <c r="D592" s="457">
        <f t="shared" si="9"/>
        <v>-0.615384615384615</v>
      </c>
    </row>
    <row r="593" ht="36" customHeight="1" spans="1:4">
      <c r="A593" s="465" t="s">
        <v>93</v>
      </c>
      <c r="B593" s="381">
        <v>0</v>
      </c>
      <c r="C593" s="381">
        <v>0</v>
      </c>
      <c r="D593" s="457" t="str">
        <f t="shared" si="9"/>
        <v/>
      </c>
    </row>
    <row r="594" s="422" customFormat="1" ht="36" customHeight="1" spans="1:4">
      <c r="A594" s="458" t="s">
        <v>494</v>
      </c>
      <c r="B594" s="381">
        <v>746</v>
      </c>
      <c r="C594" s="381">
        <v>223</v>
      </c>
      <c r="D594" s="457">
        <f t="shared" si="9"/>
        <v>-0.701072386058981</v>
      </c>
    </row>
    <row r="595" ht="36" customHeight="1" spans="1:4">
      <c r="A595" s="458" t="s">
        <v>495</v>
      </c>
      <c r="B595" s="381">
        <v>182</v>
      </c>
      <c r="C595" s="381">
        <v>165</v>
      </c>
      <c r="D595" s="457">
        <f t="shared" si="9"/>
        <v>-0.0934065934065934</v>
      </c>
    </row>
    <row r="596" ht="36" customHeight="1" spans="1:4">
      <c r="A596" s="458" t="s">
        <v>496</v>
      </c>
      <c r="B596" s="381">
        <v>0</v>
      </c>
      <c r="C596" s="381">
        <v>17</v>
      </c>
      <c r="D596" s="457" t="str">
        <f t="shared" si="9"/>
        <v/>
      </c>
    </row>
    <row r="597" ht="36" customHeight="1" spans="1:4">
      <c r="A597" s="458" t="s">
        <v>497</v>
      </c>
      <c r="B597" s="381">
        <v>2</v>
      </c>
      <c r="C597" s="381">
        <v>714</v>
      </c>
      <c r="D597" s="457">
        <f t="shared" si="9"/>
        <v>356</v>
      </c>
    </row>
    <row r="598" ht="36" customHeight="1" spans="1:4">
      <c r="A598" s="458" t="s">
        <v>498</v>
      </c>
      <c r="B598" s="381">
        <v>198</v>
      </c>
      <c r="C598" s="381">
        <v>416</v>
      </c>
      <c r="D598" s="457">
        <f t="shared" si="9"/>
        <v>1.1010101010101</v>
      </c>
    </row>
    <row r="599" ht="36" customHeight="1" spans="1:4">
      <c r="A599" s="458" t="s">
        <v>499</v>
      </c>
      <c r="B599" s="460">
        <f>SUM(B600:B603)</f>
        <v>235</v>
      </c>
      <c r="C599" s="460">
        <f>SUM(C600:C603)</f>
        <v>256</v>
      </c>
      <c r="D599" s="457">
        <f t="shared" si="9"/>
        <v>0.0893617021276596</v>
      </c>
    </row>
    <row r="600" ht="36" customHeight="1" spans="1:4">
      <c r="A600" s="458" t="s">
        <v>91</v>
      </c>
      <c r="B600" s="462">
        <v>175</v>
      </c>
      <c r="C600" s="462">
        <v>188</v>
      </c>
      <c r="D600" s="457">
        <f t="shared" si="9"/>
        <v>0.0742857142857143</v>
      </c>
    </row>
    <row r="601" ht="36" customHeight="1" spans="1:4">
      <c r="A601" s="458" t="s">
        <v>92</v>
      </c>
      <c r="B601" s="460">
        <v>0</v>
      </c>
      <c r="C601" s="460">
        <v>0</v>
      </c>
      <c r="D601" s="457" t="str">
        <f t="shared" si="9"/>
        <v/>
      </c>
    </row>
    <row r="602" ht="36" customHeight="1" spans="1:4">
      <c r="A602" s="458" t="s">
        <v>93</v>
      </c>
      <c r="B602" s="381">
        <v>0</v>
      </c>
      <c r="C602" s="381">
        <v>0</v>
      </c>
      <c r="D602" s="457" t="str">
        <f t="shared" si="9"/>
        <v/>
      </c>
    </row>
    <row r="603" ht="36" customHeight="1" spans="1:4">
      <c r="A603" s="458" t="s">
        <v>500</v>
      </c>
      <c r="B603" s="381">
        <v>60</v>
      </c>
      <c r="C603" s="381">
        <v>68</v>
      </c>
      <c r="D603" s="457">
        <f t="shared" si="9"/>
        <v>0.133333333333333</v>
      </c>
    </row>
    <row r="604" ht="36" customHeight="1" spans="1:4">
      <c r="A604" s="458" t="s">
        <v>501</v>
      </c>
      <c r="B604" s="460">
        <f>SUM(B605:B606)</f>
        <v>0</v>
      </c>
      <c r="C604" s="460">
        <f>SUM(C605:C606)</f>
        <v>4300</v>
      </c>
      <c r="D604" s="457" t="str">
        <f t="shared" si="9"/>
        <v/>
      </c>
    </row>
    <row r="605" ht="36" customHeight="1" spans="1:4">
      <c r="A605" s="458" t="s">
        <v>502</v>
      </c>
      <c r="B605" s="381">
        <v>0</v>
      </c>
      <c r="C605" s="381">
        <v>1100</v>
      </c>
      <c r="D605" s="457" t="str">
        <f t="shared" si="9"/>
        <v/>
      </c>
    </row>
    <row r="606" ht="36" customHeight="1" spans="1:4">
      <c r="A606" s="458" t="s">
        <v>503</v>
      </c>
      <c r="B606" s="381">
        <v>0</v>
      </c>
      <c r="C606" s="381">
        <v>3200</v>
      </c>
      <c r="D606" s="457" t="str">
        <f t="shared" si="9"/>
        <v/>
      </c>
    </row>
    <row r="607" ht="36" customHeight="1" spans="1:4">
      <c r="A607" s="458" t="s">
        <v>504</v>
      </c>
      <c r="B607" s="460">
        <f>SUM(B608:B609)</f>
        <v>321</v>
      </c>
      <c r="C607" s="460">
        <f>SUM(C608:C609)</f>
        <v>177</v>
      </c>
      <c r="D607" s="457">
        <f t="shared" si="9"/>
        <v>-0.448598130841122</v>
      </c>
    </row>
    <row r="608" ht="36" customHeight="1" spans="1:4">
      <c r="A608" s="458" t="s">
        <v>505</v>
      </c>
      <c r="B608" s="462">
        <v>0</v>
      </c>
      <c r="C608" s="462">
        <v>0</v>
      </c>
      <c r="D608" s="457" t="str">
        <f t="shared" si="9"/>
        <v/>
      </c>
    </row>
    <row r="609" ht="36" customHeight="1" spans="1:4">
      <c r="A609" s="458" t="s">
        <v>506</v>
      </c>
      <c r="B609" s="460">
        <v>321</v>
      </c>
      <c r="C609" s="460">
        <v>177</v>
      </c>
      <c r="D609" s="457">
        <f t="shared" si="9"/>
        <v>-0.448598130841122</v>
      </c>
    </row>
    <row r="610" ht="36" customHeight="1" spans="1:4">
      <c r="A610" s="458" t="s">
        <v>507</v>
      </c>
      <c r="B610" s="460">
        <f>SUM(B611:B612)</f>
        <v>0</v>
      </c>
      <c r="C610" s="460">
        <f>SUM(C611:C612)</f>
        <v>0</v>
      </c>
      <c r="D610" s="457" t="str">
        <f t="shared" si="9"/>
        <v/>
      </c>
    </row>
    <row r="611" ht="36" customHeight="1" spans="1:4">
      <c r="A611" s="458" t="s">
        <v>508</v>
      </c>
      <c r="B611" s="381">
        <v>0</v>
      </c>
      <c r="C611" s="381">
        <v>0</v>
      </c>
      <c r="D611" s="457" t="str">
        <f t="shared" si="9"/>
        <v/>
      </c>
    </row>
    <row r="612" ht="36" customHeight="1" spans="1:4">
      <c r="A612" s="458" t="s">
        <v>509</v>
      </c>
      <c r="B612" s="381">
        <v>0</v>
      </c>
      <c r="C612" s="381">
        <v>0</v>
      </c>
      <c r="D612" s="457" t="str">
        <f t="shared" si="9"/>
        <v/>
      </c>
    </row>
    <row r="613" ht="36" customHeight="1" spans="1:4">
      <c r="A613" s="458" t="s">
        <v>510</v>
      </c>
      <c r="B613" s="460">
        <f>SUM(B614:B615)</f>
        <v>0</v>
      </c>
      <c r="C613" s="460">
        <f>SUM(C614:C615)</f>
        <v>0</v>
      </c>
      <c r="D613" s="457" t="str">
        <f t="shared" si="9"/>
        <v/>
      </c>
    </row>
    <row r="614" ht="36" customHeight="1" spans="1:4">
      <c r="A614" s="458" t="s">
        <v>511</v>
      </c>
      <c r="B614" s="462">
        <v>0</v>
      </c>
      <c r="C614" s="462">
        <v>0</v>
      </c>
      <c r="D614" s="457" t="str">
        <f t="shared" si="9"/>
        <v/>
      </c>
    </row>
    <row r="615" ht="36" customHeight="1" spans="1:4">
      <c r="A615" s="458" t="s">
        <v>512</v>
      </c>
      <c r="B615" s="460">
        <v>0</v>
      </c>
      <c r="C615" s="460">
        <v>0</v>
      </c>
      <c r="D615" s="457" t="str">
        <f t="shared" si="9"/>
        <v/>
      </c>
    </row>
    <row r="616" ht="36" customHeight="1" spans="1:4">
      <c r="A616" s="458" t="s">
        <v>513</v>
      </c>
      <c r="B616" s="460">
        <f>SUM(B617:B618)</f>
        <v>0</v>
      </c>
      <c r="C616" s="460">
        <f>SUM(C617:C618)</f>
        <v>0</v>
      </c>
      <c r="D616" s="457" t="str">
        <f t="shared" si="9"/>
        <v/>
      </c>
    </row>
    <row r="617" ht="36" customHeight="1" spans="1:4">
      <c r="A617" s="458" t="s">
        <v>514</v>
      </c>
      <c r="B617" s="381">
        <v>0</v>
      </c>
      <c r="C617" s="381">
        <v>0</v>
      </c>
      <c r="D617" s="457" t="str">
        <f t="shared" si="9"/>
        <v/>
      </c>
    </row>
    <row r="618" ht="36" customHeight="1" spans="1:4">
      <c r="A618" s="458" t="s">
        <v>515</v>
      </c>
      <c r="B618" s="381">
        <v>0</v>
      </c>
      <c r="C618" s="381">
        <v>0</v>
      </c>
      <c r="D618" s="457" t="str">
        <f t="shared" si="9"/>
        <v/>
      </c>
    </row>
    <row r="619" ht="36" customHeight="1" spans="1:4">
      <c r="A619" s="458" t="s">
        <v>516</v>
      </c>
      <c r="B619" s="460">
        <f>SUM(B620:B622)</f>
        <v>7254</v>
      </c>
      <c r="C619" s="460">
        <f>SUM(C620:C622)</f>
        <v>1541</v>
      </c>
      <c r="D619" s="457">
        <f t="shared" si="9"/>
        <v>-0.787565481113868</v>
      </c>
    </row>
    <row r="620" ht="36" customHeight="1" spans="1:4">
      <c r="A620" s="458" t="s">
        <v>517</v>
      </c>
      <c r="B620" s="381">
        <v>7254</v>
      </c>
      <c r="C620" s="381">
        <v>0</v>
      </c>
      <c r="D620" s="457">
        <f t="shared" si="9"/>
        <v>-1</v>
      </c>
    </row>
    <row r="621" ht="36" customHeight="1" spans="1:4">
      <c r="A621" s="458" t="s">
        <v>518</v>
      </c>
      <c r="B621" s="462">
        <v>0</v>
      </c>
      <c r="C621" s="462">
        <v>1250</v>
      </c>
      <c r="D621" s="457" t="str">
        <f t="shared" si="9"/>
        <v/>
      </c>
    </row>
    <row r="622" ht="36" customHeight="1" spans="1:4">
      <c r="A622" s="458" t="s">
        <v>519</v>
      </c>
      <c r="B622" s="460">
        <v>0</v>
      </c>
      <c r="C622" s="460">
        <v>291</v>
      </c>
      <c r="D622" s="457" t="str">
        <f t="shared" si="9"/>
        <v/>
      </c>
    </row>
    <row r="623" ht="36" customHeight="1" spans="1:4">
      <c r="A623" s="458" t="s">
        <v>520</v>
      </c>
      <c r="B623" s="460">
        <f>SUM(B624:B627)</f>
        <v>0</v>
      </c>
      <c r="C623" s="460">
        <f>SUM(C624:C627)</f>
        <v>0</v>
      </c>
      <c r="D623" s="457" t="str">
        <f t="shared" si="9"/>
        <v/>
      </c>
    </row>
    <row r="624" ht="36" customHeight="1" spans="1:4">
      <c r="A624" s="458" t="s">
        <v>521</v>
      </c>
      <c r="B624" s="381">
        <v>0</v>
      </c>
      <c r="C624" s="381">
        <v>0</v>
      </c>
      <c r="D624" s="457" t="str">
        <f t="shared" si="9"/>
        <v/>
      </c>
    </row>
    <row r="625" ht="36" customHeight="1" spans="1:4">
      <c r="A625" s="458" t="s">
        <v>522</v>
      </c>
      <c r="B625" s="381">
        <v>0</v>
      </c>
      <c r="C625" s="381">
        <v>0</v>
      </c>
      <c r="D625" s="457" t="str">
        <f t="shared" si="9"/>
        <v/>
      </c>
    </row>
    <row r="626" ht="36" customHeight="1" spans="1:4">
      <c r="A626" s="458" t="s">
        <v>523</v>
      </c>
      <c r="B626" s="381">
        <v>0</v>
      </c>
      <c r="C626" s="381">
        <v>0</v>
      </c>
      <c r="D626" s="457" t="str">
        <f t="shared" si="9"/>
        <v/>
      </c>
    </row>
    <row r="627" ht="36" customHeight="1" spans="1:4">
      <c r="A627" s="458" t="s">
        <v>524</v>
      </c>
      <c r="B627" s="381">
        <v>0</v>
      </c>
      <c r="C627" s="381">
        <v>0</v>
      </c>
      <c r="D627" s="457" t="str">
        <f t="shared" si="9"/>
        <v/>
      </c>
    </row>
    <row r="628" ht="36" customHeight="1" spans="1:4">
      <c r="A628" s="467" t="s">
        <v>525</v>
      </c>
      <c r="B628" s="460">
        <f>SUM(B629:B635)</f>
        <v>530</v>
      </c>
      <c r="C628" s="460">
        <f>SUM(C629:C635)</f>
        <v>983</v>
      </c>
      <c r="D628" s="457">
        <f t="shared" si="9"/>
        <v>0.854716981132075</v>
      </c>
    </row>
    <row r="629" ht="36" customHeight="1" spans="1:4">
      <c r="A629" s="458" t="s">
        <v>91</v>
      </c>
      <c r="B629" s="381">
        <v>236</v>
      </c>
      <c r="C629" s="381">
        <v>456</v>
      </c>
      <c r="D629" s="457">
        <f t="shared" si="9"/>
        <v>0.932203389830508</v>
      </c>
    </row>
    <row r="630" ht="36" customHeight="1" spans="1:4">
      <c r="A630" s="458" t="s">
        <v>92</v>
      </c>
      <c r="B630" s="462">
        <v>0</v>
      </c>
      <c r="C630" s="462">
        <v>0</v>
      </c>
      <c r="D630" s="457" t="str">
        <f t="shared" si="9"/>
        <v/>
      </c>
    </row>
    <row r="631" ht="36" customHeight="1" spans="1:4">
      <c r="A631" s="458" t="s">
        <v>93</v>
      </c>
      <c r="B631" s="460">
        <v>0</v>
      </c>
      <c r="C631" s="460">
        <v>0</v>
      </c>
      <c r="D631" s="457" t="str">
        <f t="shared" si="9"/>
        <v/>
      </c>
    </row>
    <row r="632" ht="36" customHeight="1" spans="1:4">
      <c r="A632" s="458" t="s">
        <v>526</v>
      </c>
      <c r="B632" s="381">
        <v>161</v>
      </c>
      <c r="C632" s="381">
        <v>200</v>
      </c>
      <c r="D632" s="457">
        <f t="shared" si="9"/>
        <v>0.24223602484472</v>
      </c>
    </row>
    <row r="633" ht="36" customHeight="1" spans="1:4">
      <c r="A633" s="458" t="s">
        <v>527</v>
      </c>
      <c r="B633" s="381">
        <v>133</v>
      </c>
      <c r="C633" s="381">
        <v>152</v>
      </c>
      <c r="D633" s="457">
        <f t="shared" si="9"/>
        <v>0.142857142857143</v>
      </c>
    </row>
    <row r="634" ht="36" customHeight="1" spans="1:4">
      <c r="A634" s="458" t="s">
        <v>100</v>
      </c>
      <c r="B634" s="381">
        <v>0</v>
      </c>
      <c r="C634" s="381">
        <v>0</v>
      </c>
      <c r="D634" s="457" t="str">
        <f t="shared" si="9"/>
        <v/>
      </c>
    </row>
    <row r="635" ht="36" customHeight="1" spans="1:4">
      <c r="A635" s="458" t="s">
        <v>528</v>
      </c>
      <c r="B635" s="462">
        <v>0</v>
      </c>
      <c r="C635" s="462">
        <v>175</v>
      </c>
      <c r="D635" s="457" t="str">
        <f t="shared" si="9"/>
        <v/>
      </c>
    </row>
    <row r="636" ht="36" customHeight="1" spans="1:4">
      <c r="A636" s="458" t="s">
        <v>529</v>
      </c>
      <c r="B636" s="462">
        <f>SUM(B637:B638)</f>
        <v>0</v>
      </c>
      <c r="C636" s="462">
        <f>SUM(C637:C638)</f>
        <v>0</v>
      </c>
      <c r="D636" s="457" t="str">
        <f t="shared" si="9"/>
        <v/>
      </c>
    </row>
    <row r="637" ht="36" customHeight="1" spans="1:4">
      <c r="A637" s="458" t="s">
        <v>530</v>
      </c>
      <c r="B637" s="462">
        <v>0</v>
      </c>
      <c r="C637" s="462">
        <v>0</v>
      </c>
      <c r="D637" s="457" t="str">
        <f t="shared" si="9"/>
        <v/>
      </c>
    </row>
    <row r="638" ht="36" customHeight="1" spans="1:4">
      <c r="A638" s="458" t="s">
        <v>531</v>
      </c>
      <c r="B638" s="462">
        <v>0</v>
      </c>
      <c r="C638" s="462">
        <v>0</v>
      </c>
      <c r="D638" s="457" t="str">
        <f t="shared" si="9"/>
        <v/>
      </c>
    </row>
    <row r="639" ht="36" customHeight="1" spans="1:4">
      <c r="A639" s="458" t="s">
        <v>532</v>
      </c>
      <c r="B639" s="460">
        <f>SUM(B640)</f>
        <v>384</v>
      </c>
      <c r="C639" s="460">
        <f>SUM(C640)</f>
        <v>359</v>
      </c>
      <c r="D639" s="457">
        <f t="shared" si="9"/>
        <v>-0.0651041666666666</v>
      </c>
    </row>
    <row r="640" ht="36" customHeight="1" spans="1:4">
      <c r="A640" s="458" t="s">
        <v>533</v>
      </c>
      <c r="B640" s="460">
        <v>384</v>
      </c>
      <c r="C640" s="460">
        <v>359</v>
      </c>
      <c r="D640" s="457">
        <f t="shared" si="9"/>
        <v>-0.0651041666666666</v>
      </c>
    </row>
    <row r="641" ht="36" customHeight="1" spans="1:4">
      <c r="A641" s="455" t="s">
        <v>55</v>
      </c>
      <c r="B641" s="463">
        <f>SUM(B642,B647,B661,B665,B677,B680,B684,B689,B693,B697,B700,B709,B711)</f>
        <v>54490</v>
      </c>
      <c r="C641" s="463">
        <f>SUM(C642,C647,C661,C665,C677,C680,C684,C689,C693,C697,C700,C709,C711)</f>
        <v>40854</v>
      </c>
      <c r="D641" s="457">
        <f t="shared" si="9"/>
        <v>-0.250247751881079</v>
      </c>
    </row>
    <row r="642" ht="36" customHeight="1" spans="1:4">
      <c r="A642" s="458" t="s">
        <v>534</v>
      </c>
      <c r="B642" s="460">
        <f>SUM(B643:B646)</f>
        <v>1280</v>
      </c>
      <c r="C642" s="460">
        <f>SUM(C643:C646)</f>
        <v>1410</v>
      </c>
      <c r="D642" s="457">
        <f t="shared" si="9"/>
        <v>0.1015625</v>
      </c>
    </row>
    <row r="643" ht="36" customHeight="1" spans="1:4">
      <c r="A643" s="458" t="s">
        <v>91</v>
      </c>
      <c r="B643" s="381">
        <v>1195</v>
      </c>
      <c r="C643" s="381">
        <v>1250</v>
      </c>
      <c r="D643" s="457">
        <f t="shared" si="9"/>
        <v>0.0460251046025104</v>
      </c>
    </row>
    <row r="644" ht="36" customHeight="1" spans="1:4">
      <c r="A644" s="458" t="s">
        <v>92</v>
      </c>
      <c r="B644" s="462">
        <v>0</v>
      </c>
      <c r="C644" s="462">
        <v>0</v>
      </c>
      <c r="D644" s="457" t="str">
        <f t="shared" ref="D644:D707" si="10">IF(B644&lt;&gt;0,C644/B644-1,"")</f>
        <v/>
      </c>
    </row>
    <row r="645" ht="36" customHeight="1" spans="1:4">
      <c r="A645" s="458" t="s">
        <v>93</v>
      </c>
      <c r="B645" s="460">
        <v>75</v>
      </c>
      <c r="C645" s="460">
        <v>0</v>
      </c>
      <c r="D645" s="457">
        <f t="shared" si="10"/>
        <v>-1</v>
      </c>
    </row>
    <row r="646" ht="36" customHeight="1" spans="1:4">
      <c r="A646" s="458" t="s">
        <v>535</v>
      </c>
      <c r="B646" s="381">
        <v>10</v>
      </c>
      <c r="C646" s="381">
        <v>160</v>
      </c>
      <c r="D646" s="457">
        <f t="shared" si="10"/>
        <v>15</v>
      </c>
    </row>
    <row r="647" ht="36" customHeight="1" spans="1:4">
      <c r="A647" s="458" t="s">
        <v>536</v>
      </c>
      <c r="B647" s="459">
        <f>SUM(B648:B660)</f>
        <v>23917</v>
      </c>
      <c r="C647" s="459">
        <f>SUM(C648:C660)</f>
        <v>3628</v>
      </c>
      <c r="D647" s="457">
        <f t="shared" si="10"/>
        <v>-0.84830873437304</v>
      </c>
    </row>
    <row r="648" ht="36" customHeight="1" spans="1:4">
      <c r="A648" s="458" t="s">
        <v>537</v>
      </c>
      <c r="B648" s="460">
        <v>18904</v>
      </c>
      <c r="C648" s="460">
        <v>1754</v>
      </c>
      <c r="D648" s="457">
        <f t="shared" si="10"/>
        <v>-0.90721540414727</v>
      </c>
    </row>
    <row r="649" ht="36" customHeight="1" spans="1:4">
      <c r="A649" s="458" t="s">
        <v>538</v>
      </c>
      <c r="B649" s="381">
        <v>2163</v>
      </c>
      <c r="C649" s="381">
        <v>185</v>
      </c>
      <c r="D649" s="457">
        <f t="shared" si="10"/>
        <v>-0.914470642625982</v>
      </c>
    </row>
    <row r="650" ht="36" customHeight="1" spans="1:4">
      <c r="A650" s="458" t="s">
        <v>539</v>
      </c>
      <c r="B650" s="462">
        <v>0</v>
      </c>
      <c r="C650" s="462">
        <v>0</v>
      </c>
      <c r="D650" s="457" t="str">
        <f t="shared" si="10"/>
        <v/>
      </c>
    </row>
    <row r="651" ht="36" customHeight="1" spans="1:4">
      <c r="A651" s="458" t="s">
        <v>540</v>
      </c>
      <c r="B651" s="460">
        <v>0</v>
      </c>
      <c r="C651" s="460">
        <v>0</v>
      </c>
      <c r="D651" s="457" t="str">
        <f t="shared" si="10"/>
        <v/>
      </c>
    </row>
    <row r="652" ht="36" customHeight="1" spans="1:4">
      <c r="A652" s="458" t="s">
        <v>541</v>
      </c>
      <c r="B652" s="381">
        <v>1907</v>
      </c>
      <c r="C652" s="381">
        <v>1229</v>
      </c>
      <c r="D652" s="457">
        <f t="shared" si="10"/>
        <v>-0.355532249606712</v>
      </c>
    </row>
    <row r="653" ht="36" customHeight="1" spans="1:4">
      <c r="A653" s="458" t="s">
        <v>542</v>
      </c>
      <c r="B653" s="462">
        <v>0</v>
      </c>
      <c r="C653" s="462">
        <v>0</v>
      </c>
      <c r="D653" s="457" t="str">
        <f t="shared" si="10"/>
        <v/>
      </c>
    </row>
    <row r="654" ht="36" customHeight="1" spans="1:4">
      <c r="A654" s="458" t="s">
        <v>543</v>
      </c>
      <c r="B654" s="460">
        <v>0</v>
      </c>
      <c r="C654" s="460">
        <v>0</v>
      </c>
      <c r="D654" s="457" t="str">
        <f t="shared" si="10"/>
        <v/>
      </c>
    </row>
    <row r="655" ht="36" customHeight="1" spans="1:4">
      <c r="A655" s="458" t="s">
        <v>544</v>
      </c>
      <c r="B655" s="381">
        <v>218</v>
      </c>
      <c r="C655" s="381">
        <v>460</v>
      </c>
      <c r="D655" s="457">
        <f t="shared" si="10"/>
        <v>1.11009174311927</v>
      </c>
    </row>
    <row r="656" ht="36" customHeight="1" spans="1:4">
      <c r="A656" s="458" t="s">
        <v>545</v>
      </c>
      <c r="B656" s="462">
        <v>0</v>
      </c>
      <c r="C656" s="462">
        <v>0</v>
      </c>
      <c r="D656" s="457" t="str">
        <f t="shared" si="10"/>
        <v/>
      </c>
    </row>
    <row r="657" ht="36" customHeight="1" spans="1:4">
      <c r="A657" s="458" t="s">
        <v>546</v>
      </c>
      <c r="B657" s="460">
        <v>0</v>
      </c>
      <c r="C657" s="460">
        <v>0</v>
      </c>
      <c r="D657" s="457" t="str">
        <f t="shared" si="10"/>
        <v/>
      </c>
    </row>
    <row r="658" ht="36" customHeight="1" spans="1:4">
      <c r="A658" s="458" t="s">
        <v>547</v>
      </c>
      <c r="B658" s="381">
        <v>0</v>
      </c>
      <c r="C658" s="381">
        <v>0</v>
      </c>
      <c r="D658" s="457" t="str">
        <f t="shared" si="10"/>
        <v/>
      </c>
    </row>
    <row r="659" ht="36" customHeight="1" spans="1:4">
      <c r="A659" s="458" t="s">
        <v>548</v>
      </c>
      <c r="B659" s="381">
        <v>0</v>
      </c>
      <c r="C659" s="381">
        <v>0</v>
      </c>
      <c r="D659" s="457" t="str">
        <f t="shared" si="10"/>
        <v/>
      </c>
    </row>
    <row r="660" ht="36" customHeight="1" spans="1:4">
      <c r="A660" s="458" t="s">
        <v>549</v>
      </c>
      <c r="B660" s="462">
        <v>725</v>
      </c>
      <c r="C660" s="462">
        <v>0</v>
      </c>
      <c r="D660" s="457">
        <f t="shared" si="10"/>
        <v>-1</v>
      </c>
    </row>
    <row r="661" ht="36" customHeight="1" spans="1:4">
      <c r="A661" s="458" t="s">
        <v>550</v>
      </c>
      <c r="B661" s="460">
        <f>SUM(B662:B664)</f>
        <v>0</v>
      </c>
      <c r="C661" s="460">
        <f>SUM(C662:C664)</f>
        <v>2268</v>
      </c>
      <c r="D661" s="457" t="str">
        <f t="shared" si="10"/>
        <v/>
      </c>
    </row>
    <row r="662" ht="36" customHeight="1" spans="1:4">
      <c r="A662" s="458" t="s">
        <v>551</v>
      </c>
      <c r="B662" s="381">
        <v>0</v>
      </c>
      <c r="C662" s="381">
        <v>0</v>
      </c>
      <c r="D662" s="457" t="str">
        <f t="shared" si="10"/>
        <v/>
      </c>
    </row>
    <row r="663" ht="36" customHeight="1" spans="1:4">
      <c r="A663" s="458" t="s">
        <v>552</v>
      </c>
      <c r="B663" s="381">
        <v>0</v>
      </c>
      <c r="C663" s="381">
        <v>0</v>
      </c>
      <c r="D663" s="457" t="str">
        <f t="shared" si="10"/>
        <v/>
      </c>
    </row>
    <row r="664" ht="36" customHeight="1" spans="1:4">
      <c r="A664" s="458" t="s">
        <v>553</v>
      </c>
      <c r="B664" s="462">
        <v>0</v>
      </c>
      <c r="C664" s="462">
        <v>2268</v>
      </c>
      <c r="D664" s="457" t="str">
        <f t="shared" si="10"/>
        <v/>
      </c>
    </row>
    <row r="665" ht="36" customHeight="1" spans="1:4">
      <c r="A665" s="458" t="s">
        <v>554</v>
      </c>
      <c r="B665" s="460">
        <f>SUM(B666:B676)</f>
        <v>11993</v>
      </c>
      <c r="C665" s="460">
        <f>SUM(C666:C676)</f>
        <v>5888</v>
      </c>
      <c r="D665" s="457">
        <f t="shared" si="10"/>
        <v>-0.509046944050696</v>
      </c>
    </row>
    <row r="666" ht="36" customHeight="1" spans="1:4">
      <c r="A666" s="458" t="s">
        <v>555</v>
      </c>
      <c r="B666" s="381">
        <v>1505</v>
      </c>
      <c r="C666" s="381">
        <v>1522</v>
      </c>
      <c r="D666" s="457">
        <f t="shared" si="10"/>
        <v>0.0112956810631228</v>
      </c>
    </row>
    <row r="667" ht="36" customHeight="1" spans="1:4">
      <c r="A667" s="458" t="s">
        <v>556</v>
      </c>
      <c r="B667" s="381">
        <v>777</v>
      </c>
      <c r="C667" s="381">
        <v>813</v>
      </c>
      <c r="D667" s="457">
        <f t="shared" si="10"/>
        <v>0.0463320463320462</v>
      </c>
    </row>
    <row r="668" ht="36" customHeight="1" spans="1:4">
      <c r="A668" s="458" t="s">
        <v>557</v>
      </c>
      <c r="B668" s="381">
        <v>5263</v>
      </c>
      <c r="C668" s="381">
        <v>638</v>
      </c>
      <c r="D668" s="457">
        <f t="shared" si="10"/>
        <v>-0.878776363290899</v>
      </c>
    </row>
    <row r="669" ht="36" customHeight="1" spans="1:4">
      <c r="A669" s="458" t="s">
        <v>558</v>
      </c>
      <c r="B669" s="462">
        <v>0</v>
      </c>
      <c r="C669" s="462">
        <v>0</v>
      </c>
      <c r="D669" s="457" t="str">
        <f t="shared" si="10"/>
        <v/>
      </c>
    </row>
    <row r="670" ht="36" customHeight="1" spans="1:4">
      <c r="A670" s="458" t="s">
        <v>559</v>
      </c>
      <c r="B670" s="460">
        <v>975</v>
      </c>
      <c r="C670" s="460">
        <v>973</v>
      </c>
      <c r="D670" s="457">
        <f t="shared" si="10"/>
        <v>-0.00205128205128202</v>
      </c>
    </row>
    <row r="671" ht="36" customHeight="1" spans="1:4">
      <c r="A671" s="458" t="s">
        <v>560</v>
      </c>
      <c r="B671" s="462">
        <v>1259</v>
      </c>
      <c r="C671" s="462">
        <v>473</v>
      </c>
      <c r="D671" s="457">
        <f t="shared" si="10"/>
        <v>-0.624305003971406</v>
      </c>
    </row>
    <row r="672" ht="36" customHeight="1" spans="1:4">
      <c r="A672" s="458" t="s">
        <v>561</v>
      </c>
      <c r="B672" s="459">
        <v>0</v>
      </c>
      <c r="C672" s="459">
        <v>0</v>
      </c>
      <c r="D672" s="457" t="str">
        <f t="shared" si="10"/>
        <v/>
      </c>
    </row>
    <row r="673" ht="36" customHeight="1" spans="1:4">
      <c r="A673" s="458" t="s">
        <v>562</v>
      </c>
      <c r="B673" s="460">
        <v>904</v>
      </c>
      <c r="C673" s="460">
        <v>595</v>
      </c>
      <c r="D673" s="457">
        <f t="shared" si="10"/>
        <v>-0.341814159292035</v>
      </c>
    </row>
    <row r="674" ht="36" customHeight="1" spans="1:4">
      <c r="A674" s="458" t="s">
        <v>563</v>
      </c>
      <c r="B674" s="381">
        <v>1137</v>
      </c>
      <c r="C674" s="381">
        <v>250</v>
      </c>
      <c r="D674" s="457">
        <f t="shared" si="10"/>
        <v>-0.780123131046614</v>
      </c>
    </row>
    <row r="675" ht="36" customHeight="1" spans="1:4">
      <c r="A675" s="458" t="s">
        <v>564</v>
      </c>
      <c r="B675" s="381">
        <v>0</v>
      </c>
      <c r="C675" s="381">
        <v>0</v>
      </c>
      <c r="D675" s="457" t="str">
        <f t="shared" si="10"/>
        <v/>
      </c>
    </row>
    <row r="676" ht="36" customHeight="1" spans="1:4">
      <c r="A676" s="458" t="s">
        <v>565</v>
      </c>
      <c r="B676" s="381">
        <v>173</v>
      </c>
      <c r="C676" s="381">
        <v>624</v>
      </c>
      <c r="D676" s="457">
        <f t="shared" si="10"/>
        <v>2.60693641618497</v>
      </c>
    </row>
    <row r="677" ht="36" customHeight="1" spans="1:4">
      <c r="A677" s="458" t="s">
        <v>566</v>
      </c>
      <c r="B677" s="459">
        <f>SUM(B678:B679)</f>
        <v>111</v>
      </c>
      <c r="C677" s="459">
        <f>SUM(C678:C679)</f>
        <v>0</v>
      </c>
      <c r="D677" s="457">
        <f t="shared" si="10"/>
        <v>-1</v>
      </c>
    </row>
    <row r="678" ht="36" customHeight="1" spans="1:4">
      <c r="A678" s="458" t="s">
        <v>567</v>
      </c>
      <c r="B678" s="460">
        <v>111</v>
      </c>
      <c r="C678" s="460">
        <v>0</v>
      </c>
      <c r="D678" s="457">
        <f t="shared" si="10"/>
        <v>-1</v>
      </c>
    </row>
    <row r="679" ht="36" customHeight="1" spans="1:4">
      <c r="A679" s="458" t="s">
        <v>568</v>
      </c>
      <c r="B679" s="381">
        <v>0</v>
      </c>
      <c r="C679" s="381">
        <v>0</v>
      </c>
      <c r="D679" s="457" t="str">
        <f t="shared" si="10"/>
        <v/>
      </c>
    </row>
    <row r="680" ht="36" customHeight="1" spans="1:4">
      <c r="A680" s="458" t="s">
        <v>569</v>
      </c>
      <c r="B680" s="460">
        <f>SUM(B681:B683)</f>
        <v>15</v>
      </c>
      <c r="C680" s="460">
        <f>SUM(C681:C683)</f>
        <v>713</v>
      </c>
      <c r="D680" s="457">
        <f t="shared" si="10"/>
        <v>46.5333333333333</v>
      </c>
    </row>
    <row r="681" ht="36" customHeight="1" spans="1:4">
      <c r="A681" s="458" t="s">
        <v>570</v>
      </c>
      <c r="B681" s="381">
        <v>0</v>
      </c>
      <c r="C681" s="381">
        <v>82</v>
      </c>
      <c r="D681" s="457" t="str">
        <f t="shared" si="10"/>
        <v/>
      </c>
    </row>
    <row r="682" ht="36" customHeight="1" spans="1:4">
      <c r="A682" s="458" t="s">
        <v>571</v>
      </c>
      <c r="B682" s="381">
        <v>0</v>
      </c>
      <c r="C682" s="381">
        <v>631</v>
      </c>
      <c r="D682" s="457" t="str">
        <f t="shared" si="10"/>
        <v/>
      </c>
    </row>
    <row r="683" ht="36" customHeight="1" spans="1:4">
      <c r="A683" s="458" t="s">
        <v>572</v>
      </c>
      <c r="B683" s="381">
        <v>15</v>
      </c>
      <c r="C683" s="381">
        <v>0</v>
      </c>
      <c r="D683" s="457">
        <f t="shared" si="10"/>
        <v>-1</v>
      </c>
    </row>
    <row r="684" ht="36" customHeight="1" spans="1:4">
      <c r="A684" s="458" t="s">
        <v>573</v>
      </c>
      <c r="B684" s="460">
        <f>SUM(B685:B688)</f>
        <v>12458</v>
      </c>
      <c r="C684" s="460">
        <f>SUM(C685:C688)</f>
        <v>12523</v>
      </c>
      <c r="D684" s="457">
        <f t="shared" si="10"/>
        <v>0.00521753090383692</v>
      </c>
    </row>
    <row r="685" ht="36" customHeight="1" spans="1:4">
      <c r="A685" s="458" t="s">
        <v>574</v>
      </c>
      <c r="B685" s="381">
        <v>5143</v>
      </c>
      <c r="C685" s="381">
        <v>5028</v>
      </c>
      <c r="D685" s="457">
        <f t="shared" si="10"/>
        <v>-0.0223604899863893</v>
      </c>
    </row>
    <row r="686" ht="36" customHeight="1" spans="1:4">
      <c r="A686" s="458" t="s">
        <v>575</v>
      </c>
      <c r="B686" s="381">
        <v>4034</v>
      </c>
      <c r="C686" s="381">
        <v>4115</v>
      </c>
      <c r="D686" s="457">
        <f t="shared" si="10"/>
        <v>0.0200793257312841</v>
      </c>
    </row>
    <row r="687" ht="36" customHeight="1" spans="1:4">
      <c r="A687" s="458" t="s">
        <v>576</v>
      </c>
      <c r="B687" s="381">
        <v>2475</v>
      </c>
      <c r="C687" s="381">
        <v>2550</v>
      </c>
      <c r="D687" s="457">
        <f t="shared" si="10"/>
        <v>0.0303030303030303</v>
      </c>
    </row>
    <row r="688" ht="36" customHeight="1" spans="1:4">
      <c r="A688" s="461" t="s">
        <v>577</v>
      </c>
      <c r="B688" s="381">
        <v>806</v>
      </c>
      <c r="C688" s="381">
        <v>830</v>
      </c>
      <c r="D688" s="457">
        <f t="shared" si="10"/>
        <v>0.0297766749379653</v>
      </c>
    </row>
    <row r="689" ht="36" customHeight="1" spans="1:4">
      <c r="A689" s="458" t="s">
        <v>578</v>
      </c>
      <c r="B689" s="460">
        <f>SUM(B690:B692)</f>
        <v>631</v>
      </c>
      <c r="C689" s="460">
        <f>SUM(C690:C692)</f>
        <v>13124</v>
      </c>
      <c r="D689" s="457">
        <f t="shared" si="10"/>
        <v>19.7987321711569</v>
      </c>
    </row>
    <row r="690" ht="36" customHeight="1" spans="1:4">
      <c r="A690" s="458" t="s">
        <v>579</v>
      </c>
      <c r="B690" s="462">
        <v>0</v>
      </c>
      <c r="C690" s="462">
        <v>0</v>
      </c>
      <c r="D690" s="457" t="str">
        <f t="shared" si="10"/>
        <v/>
      </c>
    </row>
    <row r="691" ht="36" customHeight="1" spans="1:4">
      <c r="A691" s="458" t="s">
        <v>580</v>
      </c>
      <c r="B691" s="460">
        <v>0</v>
      </c>
      <c r="C691" s="460">
        <v>12450</v>
      </c>
      <c r="D691" s="457" t="str">
        <f t="shared" si="10"/>
        <v/>
      </c>
    </row>
    <row r="692" ht="36" customHeight="1" spans="1:4">
      <c r="A692" s="458" t="s">
        <v>581</v>
      </c>
      <c r="B692" s="381">
        <v>631</v>
      </c>
      <c r="C692" s="381">
        <v>674</v>
      </c>
      <c r="D692" s="457">
        <f t="shared" si="10"/>
        <v>0.0681458003169573</v>
      </c>
    </row>
    <row r="693" ht="36" customHeight="1" spans="1:4">
      <c r="A693" s="458" t="s">
        <v>582</v>
      </c>
      <c r="B693" s="460">
        <f>SUM(B694:B696)</f>
        <v>385</v>
      </c>
      <c r="C693" s="460">
        <f>SUM(C694:C696)</f>
        <v>200</v>
      </c>
      <c r="D693" s="457">
        <f t="shared" si="10"/>
        <v>-0.480519480519481</v>
      </c>
    </row>
    <row r="694" ht="36" customHeight="1" spans="1:4">
      <c r="A694" s="458" t="s">
        <v>583</v>
      </c>
      <c r="B694" s="462">
        <v>200</v>
      </c>
      <c r="C694" s="462">
        <v>200</v>
      </c>
      <c r="D694" s="457">
        <f t="shared" si="10"/>
        <v>0</v>
      </c>
    </row>
    <row r="695" ht="36" customHeight="1" spans="1:4">
      <c r="A695" s="458" t="s">
        <v>584</v>
      </c>
      <c r="B695" s="460">
        <v>185</v>
      </c>
      <c r="C695" s="460">
        <v>0</v>
      </c>
      <c r="D695" s="457">
        <f t="shared" si="10"/>
        <v>-1</v>
      </c>
    </row>
    <row r="696" ht="36" customHeight="1" spans="1:4">
      <c r="A696" s="458" t="s">
        <v>585</v>
      </c>
      <c r="B696" s="381">
        <v>0</v>
      </c>
      <c r="C696" s="381">
        <v>0</v>
      </c>
      <c r="D696" s="457" t="str">
        <f t="shared" si="10"/>
        <v/>
      </c>
    </row>
    <row r="697" ht="36" customHeight="1" spans="1:4">
      <c r="A697" s="458" t="s">
        <v>586</v>
      </c>
      <c r="B697" s="460">
        <f>SUM(B698:B699)</f>
        <v>8</v>
      </c>
      <c r="C697" s="460">
        <f>SUM(C698:C699)</f>
        <v>0</v>
      </c>
      <c r="D697" s="457">
        <f t="shared" si="10"/>
        <v>-1</v>
      </c>
    </row>
    <row r="698" ht="36" customHeight="1" spans="1:4">
      <c r="A698" s="458" t="s">
        <v>587</v>
      </c>
      <c r="B698" s="381">
        <v>8</v>
      </c>
      <c r="C698" s="381">
        <v>0</v>
      </c>
      <c r="D698" s="457">
        <f t="shared" si="10"/>
        <v>-1</v>
      </c>
    </row>
    <row r="699" ht="36" customHeight="1" spans="1:4">
      <c r="A699" s="458" t="s">
        <v>588</v>
      </c>
      <c r="B699" s="381">
        <v>0</v>
      </c>
      <c r="C699" s="381">
        <v>0</v>
      </c>
      <c r="D699" s="457" t="str">
        <f t="shared" si="10"/>
        <v/>
      </c>
    </row>
    <row r="700" ht="36" customHeight="1" spans="1:4">
      <c r="A700" s="458" t="s">
        <v>589</v>
      </c>
      <c r="B700" s="460">
        <f>SUM(B701:B708)</f>
        <v>275</v>
      </c>
      <c r="C700" s="460">
        <f>SUM(C701:C708)</f>
        <v>967</v>
      </c>
      <c r="D700" s="457">
        <f t="shared" si="10"/>
        <v>2.51636363636364</v>
      </c>
    </row>
    <row r="701" ht="36" customHeight="1" spans="1:4">
      <c r="A701" s="458" t="s">
        <v>91</v>
      </c>
      <c r="B701" s="381">
        <v>0</v>
      </c>
      <c r="C701" s="381">
        <v>801</v>
      </c>
      <c r="D701" s="457" t="str">
        <f t="shared" si="10"/>
        <v/>
      </c>
    </row>
    <row r="702" ht="36" customHeight="1" spans="1:4">
      <c r="A702" s="458" t="s">
        <v>92</v>
      </c>
      <c r="B702" s="381">
        <v>0</v>
      </c>
      <c r="C702" s="381">
        <v>0</v>
      </c>
      <c r="D702" s="457" t="str">
        <f t="shared" si="10"/>
        <v/>
      </c>
    </row>
    <row r="703" ht="36" customHeight="1" spans="1:4">
      <c r="A703" s="458" t="s">
        <v>93</v>
      </c>
      <c r="B703" s="381">
        <v>0</v>
      </c>
      <c r="C703" s="381">
        <v>0</v>
      </c>
      <c r="D703" s="457" t="str">
        <f t="shared" si="10"/>
        <v/>
      </c>
    </row>
    <row r="704" ht="36" customHeight="1" spans="1:4">
      <c r="A704" s="458" t="s">
        <v>132</v>
      </c>
      <c r="B704" s="381">
        <v>0</v>
      </c>
      <c r="C704" s="381">
        <v>30</v>
      </c>
      <c r="D704" s="457" t="str">
        <f t="shared" si="10"/>
        <v/>
      </c>
    </row>
    <row r="705" ht="36" customHeight="1" spans="1:4">
      <c r="A705" s="458" t="s">
        <v>590</v>
      </c>
      <c r="B705" s="381">
        <v>0</v>
      </c>
      <c r="C705" s="381">
        <v>11</v>
      </c>
      <c r="D705" s="457" t="str">
        <f t="shared" si="10"/>
        <v/>
      </c>
    </row>
    <row r="706" ht="36" customHeight="1" spans="1:4">
      <c r="A706" s="458" t="s">
        <v>591</v>
      </c>
      <c r="B706" s="462">
        <v>0</v>
      </c>
      <c r="C706" s="462">
        <v>125</v>
      </c>
      <c r="D706" s="457" t="str">
        <f t="shared" si="10"/>
        <v/>
      </c>
    </row>
    <row r="707" ht="36" customHeight="1" spans="1:4">
      <c r="A707" s="458" t="s">
        <v>100</v>
      </c>
      <c r="B707" s="460">
        <v>0</v>
      </c>
      <c r="C707" s="460">
        <v>0</v>
      </c>
      <c r="D707" s="457" t="str">
        <f t="shared" si="10"/>
        <v/>
      </c>
    </row>
    <row r="708" ht="36" customHeight="1" spans="1:4">
      <c r="A708" s="458" t="s">
        <v>592</v>
      </c>
      <c r="B708" s="381">
        <v>275</v>
      </c>
      <c r="C708" s="381">
        <v>0</v>
      </c>
      <c r="D708" s="457">
        <f t="shared" ref="D708:D771" si="11">IF(B708&lt;&gt;0,C708/B708-1,"")</f>
        <v>-1</v>
      </c>
    </row>
    <row r="709" ht="36" customHeight="1" spans="1:4">
      <c r="A709" s="458" t="s">
        <v>593</v>
      </c>
      <c r="B709" s="459">
        <f>SUM(B710)</f>
        <v>307</v>
      </c>
      <c r="C709" s="459">
        <f>SUM(C710)</f>
        <v>33</v>
      </c>
      <c r="D709" s="457">
        <f t="shared" si="11"/>
        <v>-0.892508143322476</v>
      </c>
    </row>
    <row r="710" ht="36" customHeight="1" spans="1:4">
      <c r="A710" s="458" t="s">
        <v>594</v>
      </c>
      <c r="B710" s="460">
        <v>307</v>
      </c>
      <c r="C710" s="460">
        <v>33</v>
      </c>
      <c r="D710" s="457">
        <f t="shared" si="11"/>
        <v>-0.892508143322476</v>
      </c>
    </row>
    <row r="711" ht="36" customHeight="1" spans="1:4">
      <c r="A711" s="458" t="s">
        <v>595</v>
      </c>
      <c r="B711" s="460">
        <f>SUM(B712)</f>
        <v>3110</v>
      </c>
      <c r="C711" s="460">
        <f>SUM(C712)</f>
        <v>100</v>
      </c>
      <c r="D711" s="457">
        <f t="shared" si="11"/>
        <v>-0.967845659163987</v>
      </c>
    </row>
    <row r="712" ht="36" customHeight="1" spans="1:4">
      <c r="A712" s="458" t="s">
        <v>596</v>
      </c>
      <c r="B712" s="381">
        <v>3110</v>
      </c>
      <c r="C712" s="381">
        <v>100</v>
      </c>
      <c r="D712" s="457">
        <f t="shared" si="11"/>
        <v>-0.967845659163987</v>
      </c>
    </row>
    <row r="713" ht="36" customHeight="1" spans="1:4">
      <c r="A713" s="455" t="s">
        <v>56</v>
      </c>
      <c r="B713" s="456">
        <f>SUM(B714,B724,B728,B736,B741,B748,B754,B757,B760,B761,B762,B768,B769,B770,B785)</f>
        <v>14646</v>
      </c>
      <c r="C713" s="456">
        <f>SUM(C714,C724,C728,C736,C741,C748,C754,C757,C760,C761,C762,C768,C769,C770,C785)</f>
        <v>5238</v>
      </c>
      <c r="D713" s="457">
        <f t="shared" si="11"/>
        <v>-0.642359688652192</v>
      </c>
    </row>
    <row r="714" ht="36" customHeight="1" spans="1:4">
      <c r="A714" s="458" t="s">
        <v>597</v>
      </c>
      <c r="B714" s="460">
        <f>SUM(B715:B723)</f>
        <v>1368</v>
      </c>
      <c r="C714" s="460">
        <f>SUM(C715:C723)</f>
        <v>2011</v>
      </c>
      <c r="D714" s="457">
        <f t="shared" si="11"/>
        <v>0.470029239766082</v>
      </c>
    </row>
    <row r="715" ht="36" customHeight="1" spans="1:4">
      <c r="A715" s="458" t="s">
        <v>91</v>
      </c>
      <c r="B715" s="381">
        <v>489</v>
      </c>
      <c r="C715" s="381">
        <v>464</v>
      </c>
      <c r="D715" s="457">
        <f t="shared" si="11"/>
        <v>-0.0511247443762781</v>
      </c>
    </row>
    <row r="716" ht="36" customHeight="1" spans="1:4">
      <c r="A716" s="458" t="s">
        <v>92</v>
      </c>
      <c r="B716" s="381">
        <v>0</v>
      </c>
      <c r="C716" s="381">
        <v>0</v>
      </c>
      <c r="D716" s="457" t="str">
        <f t="shared" si="11"/>
        <v/>
      </c>
    </row>
    <row r="717" ht="36" customHeight="1" spans="1:4">
      <c r="A717" s="458" t="s">
        <v>93</v>
      </c>
      <c r="B717" s="381">
        <v>0</v>
      </c>
      <c r="C717" s="381">
        <v>0</v>
      </c>
      <c r="D717" s="457" t="str">
        <f t="shared" si="11"/>
        <v/>
      </c>
    </row>
    <row r="718" ht="36" customHeight="1" spans="1:4">
      <c r="A718" s="458" t="s">
        <v>598</v>
      </c>
      <c r="B718" s="381">
        <v>60</v>
      </c>
      <c r="C718" s="381">
        <v>0</v>
      </c>
      <c r="D718" s="457">
        <f t="shared" si="11"/>
        <v>-1</v>
      </c>
    </row>
    <row r="719" ht="36" customHeight="1" spans="1:4">
      <c r="A719" s="458" t="s">
        <v>599</v>
      </c>
      <c r="B719" s="381">
        <v>0</v>
      </c>
      <c r="C719" s="381">
        <v>0</v>
      </c>
      <c r="D719" s="457" t="str">
        <f t="shared" si="11"/>
        <v/>
      </c>
    </row>
    <row r="720" ht="36" customHeight="1" spans="1:4">
      <c r="A720" s="458" t="s">
        <v>600</v>
      </c>
      <c r="B720" s="381">
        <v>0</v>
      </c>
      <c r="C720" s="381">
        <v>0</v>
      </c>
      <c r="D720" s="457" t="str">
        <f t="shared" si="11"/>
        <v/>
      </c>
    </row>
    <row r="721" ht="36" customHeight="1" spans="1:4">
      <c r="A721" s="458" t="s">
        <v>601</v>
      </c>
      <c r="B721" s="381">
        <v>0</v>
      </c>
      <c r="C721" s="381">
        <v>0</v>
      </c>
      <c r="D721" s="457" t="str">
        <f t="shared" si="11"/>
        <v/>
      </c>
    </row>
    <row r="722" ht="36" customHeight="1" spans="1:4">
      <c r="A722" s="458" t="s">
        <v>602</v>
      </c>
      <c r="B722" s="381">
        <v>100</v>
      </c>
      <c r="C722" s="381">
        <v>0</v>
      </c>
      <c r="D722" s="457">
        <f t="shared" si="11"/>
        <v>-1</v>
      </c>
    </row>
    <row r="723" ht="36" customHeight="1" spans="1:4">
      <c r="A723" s="458" t="s">
        <v>603</v>
      </c>
      <c r="B723" s="381">
        <v>719</v>
      </c>
      <c r="C723" s="381">
        <v>1547</v>
      </c>
      <c r="D723" s="457">
        <f t="shared" si="11"/>
        <v>1.15159944367177</v>
      </c>
    </row>
    <row r="724" ht="36" customHeight="1" spans="1:4">
      <c r="A724" s="458" t="s">
        <v>604</v>
      </c>
      <c r="B724" s="459">
        <f>SUM(B725:B727)</f>
        <v>363</v>
      </c>
      <c r="C724" s="459">
        <f>SUM(C725:C727)</f>
        <v>49</v>
      </c>
      <c r="D724" s="457">
        <f t="shared" si="11"/>
        <v>-0.865013774104683</v>
      </c>
    </row>
    <row r="725" ht="36" customHeight="1" spans="1:4">
      <c r="A725" s="458" t="s">
        <v>605</v>
      </c>
      <c r="B725" s="460">
        <v>363</v>
      </c>
      <c r="C725" s="460">
        <v>49</v>
      </c>
      <c r="D725" s="457">
        <f t="shared" si="11"/>
        <v>-0.865013774104683</v>
      </c>
    </row>
    <row r="726" ht="36" customHeight="1" spans="1:4">
      <c r="A726" s="458" t="s">
        <v>606</v>
      </c>
      <c r="B726" s="381">
        <v>0</v>
      </c>
      <c r="C726" s="381">
        <v>0</v>
      </c>
      <c r="D726" s="457" t="str">
        <f t="shared" si="11"/>
        <v/>
      </c>
    </row>
    <row r="727" ht="36" customHeight="1" spans="1:4">
      <c r="A727" s="458" t="s">
        <v>607</v>
      </c>
      <c r="B727" s="381">
        <v>0</v>
      </c>
      <c r="C727" s="381">
        <v>0</v>
      </c>
      <c r="D727" s="457" t="str">
        <f t="shared" si="11"/>
        <v/>
      </c>
    </row>
    <row r="728" ht="36" customHeight="1" spans="1:4">
      <c r="A728" s="458" t="s">
        <v>608</v>
      </c>
      <c r="B728" s="460">
        <f>SUM(B729:B735)</f>
        <v>2224</v>
      </c>
      <c r="C728" s="460">
        <f>SUM(C729:C735)</f>
        <v>93</v>
      </c>
      <c r="D728" s="457">
        <f t="shared" si="11"/>
        <v>-0.95818345323741</v>
      </c>
    </row>
    <row r="729" ht="36" customHeight="1" spans="1:4">
      <c r="A729" s="458" t="s">
        <v>609</v>
      </c>
      <c r="B729" s="462">
        <v>0</v>
      </c>
      <c r="C729" s="462">
        <v>0</v>
      </c>
      <c r="D729" s="457" t="str">
        <f t="shared" si="11"/>
        <v/>
      </c>
    </row>
    <row r="730" ht="36" customHeight="1" spans="1:4">
      <c r="A730" s="458" t="s">
        <v>610</v>
      </c>
      <c r="B730" s="460">
        <v>836</v>
      </c>
      <c r="C730" s="460">
        <v>0</v>
      </c>
      <c r="D730" s="457">
        <f t="shared" si="11"/>
        <v>-1</v>
      </c>
    </row>
    <row r="731" ht="36" customHeight="1" spans="1:4">
      <c r="A731" s="458" t="s">
        <v>611</v>
      </c>
      <c r="B731" s="381">
        <v>0</v>
      </c>
      <c r="C731" s="381">
        <v>0</v>
      </c>
      <c r="D731" s="457" t="str">
        <f t="shared" si="11"/>
        <v/>
      </c>
    </row>
    <row r="732" ht="36" customHeight="1" spans="1:4">
      <c r="A732" s="458" t="s">
        <v>612</v>
      </c>
      <c r="B732" s="381">
        <v>93</v>
      </c>
      <c r="C732" s="381">
        <v>93</v>
      </c>
      <c r="D732" s="457">
        <f t="shared" si="11"/>
        <v>0</v>
      </c>
    </row>
    <row r="733" ht="36" customHeight="1" spans="1:4">
      <c r="A733" s="458" t="s">
        <v>613</v>
      </c>
      <c r="B733" s="381">
        <v>0</v>
      </c>
      <c r="C733" s="381">
        <v>0</v>
      </c>
      <c r="D733" s="457" t="str">
        <f t="shared" si="11"/>
        <v/>
      </c>
    </row>
    <row r="734" ht="36" customHeight="1" spans="1:4">
      <c r="A734" s="458" t="s">
        <v>614</v>
      </c>
      <c r="B734" s="381">
        <v>0</v>
      </c>
      <c r="C734" s="381">
        <v>0</v>
      </c>
      <c r="D734" s="457" t="str">
        <f t="shared" si="11"/>
        <v/>
      </c>
    </row>
    <row r="735" ht="36" customHeight="1" spans="1:4">
      <c r="A735" s="458" t="s">
        <v>615</v>
      </c>
      <c r="B735" s="462">
        <v>1295</v>
      </c>
      <c r="C735" s="462">
        <v>0</v>
      </c>
      <c r="D735" s="457">
        <f t="shared" si="11"/>
        <v>-1</v>
      </c>
    </row>
    <row r="736" ht="36" customHeight="1" spans="1:4">
      <c r="A736" s="458" t="s">
        <v>616</v>
      </c>
      <c r="B736" s="460">
        <f>SUM(B737:B740)</f>
        <v>8360</v>
      </c>
      <c r="C736" s="460">
        <f>SUM(C737:C740)</f>
        <v>560</v>
      </c>
      <c r="D736" s="457">
        <f t="shared" si="11"/>
        <v>-0.933014354066986</v>
      </c>
    </row>
    <row r="737" ht="36" customHeight="1" spans="1:4">
      <c r="A737" s="458" t="s">
        <v>617</v>
      </c>
      <c r="B737" s="381">
        <v>0</v>
      </c>
      <c r="C737" s="381">
        <v>0</v>
      </c>
      <c r="D737" s="457" t="str">
        <f t="shared" si="11"/>
        <v/>
      </c>
    </row>
    <row r="738" ht="36" customHeight="1" spans="1:4">
      <c r="A738" s="458" t="s">
        <v>618</v>
      </c>
      <c r="B738" s="381">
        <v>0</v>
      </c>
      <c r="C738" s="381">
        <v>560</v>
      </c>
      <c r="D738" s="457" t="str">
        <f t="shared" si="11"/>
        <v/>
      </c>
    </row>
    <row r="739" ht="36" customHeight="1" spans="1:4">
      <c r="A739" s="458" t="s">
        <v>619</v>
      </c>
      <c r="B739" s="460">
        <v>0</v>
      </c>
      <c r="C739" s="460">
        <v>0</v>
      </c>
      <c r="D739" s="457" t="str">
        <f t="shared" si="11"/>
        <v/>
      </c>
    </row>
    <row r="740" ht="36" customHeight="1" spans="1:4">
      <c r="A740" s="458" t="s">
        <v>620</v>
      </c>
      <c r="B740" s="381">
        <v>8360</v>
      </c>
      <c r="C740" s="381">
        <v>0</v>
      </c>
      <c r="D740" s="457">
        <f t="shared" si="11"/>
        <v>-1</v>
      </c>
    </row>
    <row r="741" ht="36" customHeight="1" spans="1:4">
      <c r="A741" s="458" t="s">
        <v>621</v>
      </c>
      <c r="B741" s="459">
        <f>SUM(B742:B747)</f>
        <v>389</v>
      </c>
      <c r="C741" s="459">
        <f>SUM(C742:C747)</f>
        <v>0</v>
      </c>
      <c r="D741" s="457">
        <f t="shared" si="11"/>
        <v>-1</v>
      </c>
    </row>
    <row r="742" ht="36" customHeight="1" spans="1:4">
      <c r="A742" s="458" t="s">
        <v>622</v>
      </c>
      <c r="B742" s="460">
        <v>293</v>
      </c>
      <c r="C742" s="460">
        <v>0</v>
      </c>
      <c r="D742" s="457">
        <f t="shared" si="11"/>
        <v>-1</v>
      </c>
    </row>
    <row r="743" ht="36" customHeight="1" spans="1:4">
      <c r="A743" s="458" t="s">
        <v>623</v>
      </c>
      <c r="B743" s="462">
        <v>21</v>
      </c>
      <c r="C743" s="462">
        <v>0</v>
      </c>
      <c r="D743" s="457">
        <f t="shared" si="11"/>
        <v>-1</v>
      </c>
    </row>
    <row r="744" ht="36" customHeight="1" spans="1:4">
      <c r="A744" s="458" t="s">
        <v>624</v>
      </c>
      <c r="B744" s="459">
        <v>70</v>
      </c>
      <c r="C744" s="459">
        <v>0</v>
      </c>
      <c r="D744" s="457">
        <f t="shared" si="11"/>
        <v>-1</v>
      </c>
    </row>
    <row r="745" ht="36" customHeight="1" spans="1:4">
      <c r="A745" s="458" t="s">
        <v>625</v>
      </c>
      <c r="B745" s="460">
        <v>0</v>
      </c>
      <c r="C745" s="460">
        <v>0</v>
      </c>
      <c r="D745" s="457" t="str">
        <f t="shared" si="11"/>
        <v/>
      </c>
    </row>
    <row r="746" ht="36" customHeight="1" spans="1:4">
      <c r="A746" s="458" t="s">
        <v>626</v>
      </c>
      <c r="B746" s="381">
        <v>0</v>
      </c>
      <c r="C746" s="381">
        <v>0</v>
      </c>
      <c r="D746" s="457" t="str">
        <f t="shared" si="11"/>
        <v/>
      </c>
    </row>
    <row r="747" ht="36" customHeight="1" spans="1:4">
      <c r="A747" s="458" t="s">
        <v>627</v>
      </c>
      <c r="B747" s="381">
        <v>5</v>
      </c>
      <c r="C747" s="381">
        <v>0</v>
      </c>
      <c r="D747" s="457">
        <f t="shared" si="11"/>
        <v>-1</v>
      </c>
    </row>
    <row r="748" ht="36" customHeight="1" spans="1:4">
      <c r="A748" s="458" t="s">
        <v>628</v>
      </c>
      <c r="B748" s="460">
        <f>SUM(B749:B753)</f>
        <v>5</v>
      </c>
      <c r="C748" s="460">
        <f>SUM(C749:C753)</f>
        <v>0</v>
      </c>
      <c r="D748" s="457">
        <f t="shared" si="11"/>
        <v>-1</v>
      </c>
    </row>
    <row r="749" ht="36" customHeight="1" spans="1:4">
      <c r="A749" s="458" t="s">
        <v>629</v>
      </c>
      <c r="B749" s="381">
        <v>0</v>
      </c>
      <c r="C749" s="381">
        <v>0</v>
      </c>
      <c r="D749" s="457" t="str">
        <f t="shared" si="11"/>
        <v/>
      </c>
    </row>
    <row r="750" ht="36" customHeight="1" spans="1:4">
      <c r="A750" s="458" t="s">
        <v>630</v>
      </c>
      <c r="B750" s="381">
        <v>0</v>
      </c>
      <c r="C750" s="381">
        <v>0</v>
      </c>
      <c r="D750" s="457" t="str">
        <f t="shared" si="11"/>
        <v/>
      </c>
    </row>
    <row r="751" ht="36" customHeight="1" spans="1:4">
      <c r="A751" s="458" t="s">
        <v>631</v>
      </c>
      <c r="B751" s="381">
        <v>0</v>
      </c>
      <c r="C751" s="381">
        <v>0</v>
      </c>
      <c r="D751" s="457" t="str">
        <f t="shared" si="11"/>
        <v/>
      </c>
    </row>
    <row r="752" ht="36" customHeight="1" spans="1:4">
      <c r="A752" s="458" t="s">
        <v>632</v>
      </c>
      <c r="B752" s="381">
        <v>0</v>
      </c>
      <c r="C752" s="381">
        <v>0</v>
      </c>
      <c r="D752" s="457" t="str">
        <f t="shared" si="11"/>
        <v/>
      </c>
    </row>
    <row r="753" ht="36" customHeight="1" spans="1:4">
      <c r="A753" s="458" t="s">
        <v>633</v>
      </c>
      <c r="B753" s="462">
        <v>5</v>
      </c>
      <c r="C753" s="462">
        <v>0</v>
      </c>
      <c r="D753" s="457">
        <f t="shared" si="11"/>
        <v>-1</v>
      </c>
    </row>
    <row r="754" ht="36" customHeight="1" spans="1:4">
      <c r="A754" s="458" t="s">
        <v>634</v>
      </c>
      <c r="B754" s="460">
        <f>SUM(B755:B756)</f>
        <v>0</v>
      </c>
      <c r="C754" s="460">
        <f>SUM(C755:C756)</f>
        <v>0</v>
      </c>
      <c r="D754" s="457" t="str">
        <f t="shared" si="11"/>
        <v/>
      </c>
    </row>
    <row r="755" ht="36" customHeight="1" spans="1:4">
      <c r="A755" s="458" t="s">
        <v>635</v>
      </c>
      <c r="B755" s="381">
        <v>0</v>
      </c>
      <c r="C755" s="381">
        <v>0</v>
      </c>
      <c r="D755" s="457" t="str">
        <f t="shared" si="11"/>
        <v/>
      </c>
    </row>
    <row r="756" ht="36" customHeight="1" spans="1:4">
      <c r="A756" s="458" t="s">
        <v>636</v>
      </c>
      <c r="B756" s="381">
        <v>0</v>
      </c>
      <c r="C756" s="381">
        <v>0</v>
      </c>
      <c r="D756" s="457" t="str">
        <f t="shared" si="11"/>
        <v/>
      </c>
    </row>
    <row r="757" ht="36" customHeight="1" spans="1:4">
      <c r="A757" s="458" t="s">
        <v>637</v>
      </c>
      <c r="B757" s="459">
        <f>SUM(B758:B759)</f>
        <v>0</v>
      </c>
      <c r="C757" s="459">
        <f>SUM(C758:C759)</f>
        <v>0</v>
      </c>
      <c r="D757" s="457" t="str">
        <f t="shared" si="11"/>
        <v/>
      </c>
    </row>
    <row r="758" ht="36" customHeight="1" spans="1:4">
      <c r="A758" s="458" t="s">
        <v>638</v>
      </c>
      <c r="B758" s="460">
        <v>0</v>
      </c>
      <c r="C758" s="460">
        <v>0</v>
      </c>
      <c r="D758" s="457" t="str">
        <f t="shared" si="11"/>
        <v/>
      </c>
    </row>
    <row r="759" ht="36" customHeight="1" spans="1:4">
      <c r="A759" s="458" t="s">
        <v>639</v>
      </c>
      <c r="B759" s="381">
        <v>0</v>
      </c>
      <c r="C759" s="381">
        <v>0</v>
      </c>
      <c r="D759" s="457" t="str">
        <f t="shared" si="11"/>
        <v/>
      </c>
    </row>
    <row r="760" ht="36" customHeight="1" spans="1:4">
      <c r="A760" s="458" t="s">
        <v>640</v>
      </c>
      <c r="B760" s="381">
        <v>0</v>
      </c>
      <c r="C760" s="381">
        <v>0</v>
      </c>
      <c r="D760" s="457" t="str">
        <f t="shared" si="11"/>
        <v/>
      </c>
    </row>
    <row r="761" ht="36" customHeight="1" spans="1:4">
      <c r="A761" s="458" t="s">
        <v>641</v>
      </c>
      <c r="B761" s="381">
        <v>121</v>
      </c>
      <c r="C761" s="381">
        <v>0</v>
      </c>
      <c r="D761" s="457">
        <f t="shared" si="11"/>
        <v>-1</v>
      </c>
    </row>
    <row r="762" ht="36" customHeight="1" spans="1:4">
      <c r="A762" s="458" t="s">
        <v>642</v>
      </c>
      <c r="B762" s="460">
        <f>SUM(B763:B767)</f>
        <v>1057</v>
      </c>
      <c r="C762" s="460">
        <f>SUM(C763:C767)</f>
        <v>584</v>
      </c>
      <c r="D762" s="457">
        <f t="shared" si="11"/>
        <v>-0.447492904446547</v>
      </c>
    </row>
    <row r="763" ht="36" customHeight="1" spans="1:4">
      <c r="A763" s="458" t="s">
        <v>643</v>
      </c>
      <c r="B763" s="381">
        <v>550</v>
      </c>
      <c r="C763" s="381">
        <v>78</v>
      </c>
      <c r="D763" s="457">
        <f t="shared" si="11"/>
        <v>-0.858181818181818</v>
      </c>
    </row>
    <row r="764" ht="36" customHeight="1" spans="1:4">
      <c r="A764" s="458" t="s">
        <v>644</v>
      </c>
      <c r="B764" s="381">
        <v>507</v>
      </c>
      <c r="C764" s="381">
        <v>506</v>
      </c>
      <c r="D764" s="457">
        <f t="shared" si="11"/>
        <v>-0.00197238658777121</v>
      </c>
    </row>
    <row r="765" ht="36" customHeight="1" spans="1:4">
      <c r="A765" s="458" t="s">
        <v>645</v>
      </c>
      <c r="B765" s="381">
        <v>0</v>
      </c>
      <c r="C765" s="381">
        <v>0</v>
      </c>
      <c r="D765" s="457" t="str">
        <f t="shared" si="11"/>
        <v/>
      </c>
    </row>
    <row r="766" ht="36" customHeight="1" spans="1:4">
      <c r="A766" s="458" t="s">
        <v>646</v>
      </c>
      <c r="B766" s="459">
        <v>0</v>
      </c>
      <c r="C766" s="459">
        <v>0</v>
      </c>
      <c r="D766" s="457" t="str">
        <f t="shared" si="11"/>
        <v/>
      </c>
    </row>
    <row r="767" ht="36" customHeight="1" spans="1:4">
      <c r="A767" s="458" t="s">
        <v>647</v>
      </c>
      <c r="B767" s="381">
        <v>0</v>
      </c>
      <c r="C767" s="381">
        <v>0</v>
      </c>
      <c r="D767" s="457" t="str">
        <f t="shared" si="11"/>
        <v/>
      </c>
    </row>
    <row r="768" ht="36" customHeight="1" spans="1:4">
      <c r="A768" s="458" t="s">
        <v>648</v>
      </c>
      <c r="B768" s="381">
        <v>0</v>
      </c>
      <c r="C768" s="381">
        <v>0</v>
      </c>
      <c r="D768" s="457" t="str">
        <f t="shared" si="11"/>
        <v/>
      </c>
    </row>
    <row r="769" ht="36" customHeight="1" spans="1:4">
      <c r="A769" s="458" t="s">
        <v>649</v>
      </c>
      <c r="B769" s="381">
        <v>0</v>
      </c>
      <c r="C769" s="381">
        <v>0</v>
      </c>
      <c r="D769" s="457" t="str">
        <f t="shared" si="11"/>
        <v/>
      </c>
    </row>
    <row r="770" ht="36" customHeight="1" spans="1:4">
      <c r="A770" s="458" t="s">
        <v>650</v>
      </c>
      <c r="B770" s="460">
        <f>SUM(B771:B784)</f>
        <v>0</v>
      </c>
      <c r="C770" s="460">
        <f>SUM(C771:C784)</f>
        <v>0</v>
      </c>
      <c r="D770" s="457" t="str">
        <f t="shared" si="11"/>
        <v/>
      </c>
    </row>
    <row r="771" ht="36" customHeight="1" spans="1:4">
      <c r="A771" s="458" t="s">
        <v>91</v>
      </c>
      <c r="B771" s="381">
        <v>0</v>
      </c>
      <c r="C771" s="381">
        <v>0</v>
      </c>
      <c r="D771" s="457" t="str">
        <f t="shared" si="11"/>
        <v/>
      </c>
    </row>
    <row r="772" ht="36" customHeight="1" spans="1:4">
      <c r="A772" s="458" t="s">
        <v>92</v>
      </c>
      <c r="B772" s="459">
        <v>0</v>
      </c>
      <c r="C772" s="459">
        <v>0</v>
      </c>
      <c r="D772" s="457" t="str">
        <f t="shared" ref="D772:D835" si="12">IF(B772&lt;&gt;0,C772/B772-1,"")</f>
        <v/>
      </c>
    </row>
    <row r="773" ht="36" customHeight="1" spans="1:4">
      <c r="A773" s="458" t="s">
        <v>93</v>
      </c>
      <c r="B773" s="381">
        <v>0</v>
      </c>
      <c r="C773" s="381">
        <v>0</v>
      </c>
      <c r="D773" s="457" t="str">
        <f t="shared" si="12"/>
        <v/>
      </c>
    </row>
    <row r="774" ht="36" customHeight="1" spans="1:4">
      <c r="A774" s="458" t="s">
        <v>651</v>
      </c>
      <c r="B774" s="381">
        <v>0</v>
      </c>
      <c r="C774" s="381">
        <v>0</v>
      </c>
      <c r="D774" s="457" t="str">
        <f t="shared" si="12"/>
        <v/>
      </c>
    </row>
    <row r="775" ht="36" customHeight="1" spans="1:4">
      <c r="A775" s="458" t="s">
        <v>652</v>
      </c>
      <c r="B775" s="381">
        <v>0</v>
      </c>
      <c r="C775" s="381">
        <v>0</v>
      </c>
      <c r="D775" s="457" t="str">
        <f t="shared" si="12"/>
        <v/>
      </c>
    </row>
    <row r="776" ht="36" customHeight="1" spans="1:4">
      <c r="A776" s="458" t="s">
        <v>653</v>
      </c>
      <c r="B776" s="381">
        <v>0</v>
      </c>
      <c r="C776" s="381">
        <v>0</v>
      </c>
      <c r="D776" s="457" t="str">
        <f t="shared" si="12"/>
        <v/>
      </c>
    </row>
    <row r="777" ht="36" customHeight="1" spans="1:4">
      <c r="A777" s="458" t="s">
        <v>654</v>
      </c>
      <c r="B777" s="381">
        <v>0</v>
      </c>
      <c r="C777" s="381">
        <v>0</v>
      </c>
      <c r="D777" s="457" t="str">
        <f t="shared" si="12"/>
        <v/>
      </c>
    </row>
    <row r="778" ht="36" customHeight="1" spans="1:4">
      <c r="A778" s="458" t="s">
        <v>655</v>
      </c>
      <c r="B778" s="462">
        <v>0</v>
      </c>
      <c r="C778" s="462">
        <v>0</v>
      </c>
      <c r="D778" s="457" t="str">
        <f t="shared" si="12"/>
        <v/>
      </c>
    </row>
    <row r="779" ht="36" customHeight="1" spans="1:4">
      <c r="A779" s="458" t="s">
        <v>656</v>
      </c>
      <c r="B779" s="460">
        <v>0</v>
      </c>
      <c r="C779" s="460">
        <v>0</v>
      </c>
      <c r="D779" s="457" t="str">
        <f t="shared" si="12"/>
        <v/>
      </c>
    </row>
    <row r="780" ht="36" customHeight="1" spans="1:4">
      <c r="A780" s="458" t="s">
        <v>657</v>
      </c>
      <c r="B780" s="381">
        <v>0</v>
      </c>
      <c r="C780" s="381">
        <v>0</v>
      </c>
      <c r="D780" s="457" t="str">
        <f t="shared" si="12"/>
        <v/>
      </c>
    </row>
    <row r="781" ht="36" customHeight="1" spans="1:4">
      <c r="A781" s="458" t="s">
        <v>132</v>
      </c>
      <c r="B781" s="381">
        <v>0</v>
      </c>
      <c r="C781" s="381">
        <v>0</v>
      </c>
      <c r="D781" s="457" t="str">
        <f t="shared" si="12"/>
        <v/>
      </c>
    </row>
    <row r="782" ht="36" customHeight="1" spans="1:4">
      <c r="A782" s="458" t="s">
        <v>658</v>
      </c>
      <c r="B782" s="381">
        <v>0</v>
      </c>
      <c r="C782" s="381">
        <v>0</v>
      </c>
      <c r="D782" s="457" t="str">
        <f t="shared" si="12"/>
        <v/>
      </c>
    </row>
    <row r="783" ht="36" customHeight="1" spans="1:4">
      <c r="A783" s="458" t="s">
        <v>100</v>
      </c>
      <c r="B783" s="381">
        <v>0</v>
      </c>
      <c r="C783" s="381">
        <v>0</v>
      </c>
      <c r="D783" s="457" t="str">
        <f t="shared" si="12"/>
        <v/>
      </c>
    </row>
    <row r="784" ht="36" customHeight="1" spans="1:4">
      <c r="A784" s="458" t="s">
        <v>659</v>
      </c>
      <c r="B784" s="462">
        <v>0</v>
      </c>
      <c r="C784" s="462">
        <v>0</v>
      </c>
      <c r="D784" s="457" t="str">
        <f t="shared" si="12"/>
        <v/>
      </c>
    </row>
    <row r="785" ht="36" customHeight="1" spans="1:4">
      <c r="A785" s="461" t="s">
        <v>660</v>
      </c>
      <c r="B785" s="466">
        <v>759</v>
      </c>
      <c r="C785" s="466">
        <v>1941</v>
      </c>
      <c r="D785" s="457">
        <f t="shared" si="12"/>
        <v>1.55731225296443</v>
      </c>
    </row>
    <row r="786" ht="36" customHeight="1" spans="1:4">
      <c r="A786" s="455" t="s">
        <v>57</v>
      </c>
      <c r="B786" s="463">
        <f>SUM(B787,B798,B799,B802,B803,B804)</f>
        <v>27722</v>
      </c>
      <c r="C786" s="463">
        <f>SUM(C787,C798,C799,C802,C803,C804)</f>
        <v>22459</v>
      </c>
      <c r="D786" s="457">
        <f t="shared" si="12"/>
        <v>-0.189849217228194</v>
      </c>
    </row>
    <row r="787" ht="36" customHeight="1" spans="1:4">
      <c r="A787" s="458" t="s">
        <v>661</v>
      </c>
      <c r="B787" s="459">
        <f>SUM(B788:B797)</f>
        <v>9197</v>
      </c>
      <c r="C787" s="459">
        <f>SUM(C788:C797)</f>
        <v>3399</v>
      </c>
      <c r="D787" s="457">
        <f t="shared" si="12"/>
        <v>-0.630422964010003</v>
      </c>
    </row>
    <row r="788" ht="36" customHeight="1" spans="1:4">
      <c r="A788" s="458" t="s">
        <v>91</v>
      </c>
      <c r="B788" s="460">
        <v>1265</v>
      </c>
      <c r="C788" s="460">
        <v>1057</v>
      </c>
      <c r="D788" s="457">
        <f t="shared" si="12"/>
        <v>-0.164426877470356</v>
      </c>
    </row>
    <row r="789" ht="36" customHeight="1" spans="1:4">
      <c r="A789" s="461" t="s">
        <v>92</v>
      </c>
      <c r="B789" s="381">
        <v>0</v>
      </c>
      <c r="C789" s="381">
        <v>0</v>
      </c>
      <c r="D789" s="457" t="str">
        <f t="shared" si="12"/>
        <v/>
      </c>
    </row>
    <row r="790" ht="36" customHeight="1" spans="1:4">
      <c r="A790" s="458" t="s">
        <v>93</v>
      </c>
      <c r="B790" s="381">
        <v>0</v>
      </c>
      <c r="C790" s="381">
        <v>0</v>
      </c>
      <c r="D790" s="457" t="str">
        <f t="shared" si="12"/>
        <v/>
      </c>
    </row>
    <row r="791" ht="36" customHeight="1" spans="1:4">
      <c r="A791" s="458" t="s">
        <v>662</v>
      </c>
      <c r="B791" s="381">
        <v>540</v>
      </c>
      <c r="C791" s="381">
        <v>808</v>
      </c>
      <c r="D791" s="457">
        <f t="shared" si="12"/>
        <v>0.496296296296296</v>
      </c>
    </row>
    <row r="792" ht="36" customHeight="1" spans="1:4">
      <c r="A792" s="458" t="s">
        <v>663</v>
      </c>
      <c r="B792" s="462">
        <v>0</v>
      </c>
      <c r="C792" s="462">
        <v>0</v>
      </c>
      <c r="D792" s="457" t="str">
        <f t="shared" si="12"/>
        <v/>
      </c>
    </row>
    <row r="793" ht="36" customHeight="1" spans="1:4">
      <c r="A793" s="458" t="s">
        <v>664</v>
      </c>
      <c r="B793" s="460">
        <v>0</v>
      </c>
      <c r="C793" s="460">
        <v>0</v>
      </c>
      <c r="D793" s="457" t="str">
        <f t="shared" si="12"/>
        <v/>
      </c>
    </row>
    <row r="794" ht="36" customHeight="1" spans="1:4">
      <c r="A794" s="458" t="s">
        <v>665</v>
      </c>
      <c r="B794" s="381">
        <v>0</v>
      </c>
      <c r="C794" s="381">
        <v>0</v>
      </c>
      <c r="D794" s="457" t="str">
        <f t="shared" si="12"/>
        <v/>
      </c>
    </row>
    <row r="795" ht="36" customHeight="1" spans="1:4">
      <c r="A795" s="458" t="s">
        <v>666</v>
      </c>
      <c r="B795" s="381">
        <v>0</v>
      </c>
      <c r="C795" s="381">
        <v>0</v>
      </c>
      <c r="D795" s="457" t="str">
        <f t="shared" si="12"/>
        <v/>
      </c>
    </row>
    <row r="796" ht="36" customHeight="1" spans="1:4">
      <c r="A796" s="458" t="s">
        <v>667</v>
      </c>
      <c r="B796" s="381">
        <v>0</v>
      </c>
      <c r="C796" s="381">
        <v>0</v>
      </c>
      <c r="D796" s="457" t="str">
        <f t="shared" si="12"/>
        <v/>
      </c>
    </row>
    <row r="797" ht="36" customHeight="1" spans="1:4">
      <c r="A797" s="458" t="s">
        <v>668</v>
      </c>
      <c r="B797" s="381">
        <v>7392</v>
      </c>
      <c r="C797" s="381">
        <v>1534</v>
      </c>
      <c r="D797" s="457">
        <f t="shared" si="12"/>
        <v>-0.792478354978355</v>
      </c>
    </row>
    <row r="798" ht="36" customHeight="1" spans="1:4">
      <c r="A798" s="458" t="s">
        <v>669</v>
      </c>
      <c r="B798" s="381">
        <v>1359</v>
      </c>
      <c r="C798" s="381">
        <v>158</v>
      </c>
      <c r="D798" s="457">
        <f t="shared" si="12"/>
        <v>-0.88373804267844</v>
      </c>
    </row>
    <row r="799" ht="36" customHeight="1" spans="1:4">
      <c r="A799" s="458" t="s">
        <v>670</v>
      </c>
      <c r="B799" s="460">
        <f>SUM(B800:B801)</f>
        <v>16293</v>
      </c>
      <c r="C799" s="460">
        <f>SUM(C800:C801)</f>
        <v>18241</v>
      </c>
      <c r="D799" s="457">
        <f t="shared" si="12"/>
        <v>0.119560547474375</v>
      </c>
    </row>
    <row r="800" ht="36" customHeight="1" spans="1:4">
      <c r="A800" s="458" t="s">
        <v>671</v>
      </c>
      <c r="B800" s="462">
        <v>0</v>
      </c>
      <c r="C800" s="462">
        <v>0</v>
      </c>
      <c r="D800" s="457" t="str">
        <f t="shared" si="12"/>
        <v/>
      </c>
    </row>
    <row r="801" ht="36" customHeight="1" spans="1:4">
      <c r="A801" s="461" t="s">
        <v>672</v>
      </c>
      <c r="B801" s="460">
        <v>16293</v>
      </c>
      <c r="C801" s="460">
        <v>18241</v>
      </c>
      <c r="D801" s="457">
        <f t="shared" si="12"/>
        <v>0.119560547474375</v>
      </c>
    </row>
    <row r="802" ht="36" customHeight="1" spans="1:4">
      <c r="A802" s="461" t="s">
        <v>673</v>
      </c>
      <c r="B802" s="381">
        <v>71</v>
      </c>
      <c r="C802" s="381">
        <v>57</v>
      </c>
      <c r="D802" s="457">
        <f t="shared" si="12"/>
        <v>-0.197183098591549</v>
      </c>
    </row>
    <row r="803" ht="36" customHeight="1" spans="1:4">
      <c r="A803" s="461" t="s">
        <v>674</v>
      </c>
      <c r="B803" s="381">
        <v>765</v>
      </c>
      <c r="C803" s="381">
        <v>604</v>
      </c>
      <c r="D803" s="457">
        <f t="shared" si="12"/>
        <v>-0.210457516339869</v>
      </c>
    </row>
    <row r="804" ht="36" customHeight="1" spans="1:4">
      <c r="A804" s="461" t="s">
        <v>675</v>
      </c>
      <c r="B804" s="381">
        <v>37</v>
      </c>
      <c r="C804" s="381">
        <v>0</v>
      </c>
      <c r="D804" s="457">
        <f t="shared" si="12"/>
        <v>-1</v>
      </c>
    </row>
    <row r="805" ht="36" customHeight="1" spans="1:4">
      <c r="A805" s="455" t="s">
        <v>58</v>
      </c>
      <c r="B805" s="463">
        <f>SUM(B806,B832,B857,B885,B896,B903,B910,B913)</f>
        <v>99969</v>
      </c>
      <c r="C805" s="463">
        <f>SUM(C806,C832,C857,C885,C896,C903,C910,C913)</f>
        <v>86822</v>
      </c>
      <c r="D805" s="457">
        <f t="shared" si="12"/>
        <v>-0.131510768338185</v>
      </c>
    </row>
    <row r="806" ht="36" customHeight="1" spans="1:4">
      <c r="A806" s="461" t="s">
        <v>676</v>
      </c>
      <c r="B806" s="460">
        <f>SUM(B807:B831)</f>
        <v>9680</v>
      </c>
      <c r="C806" s="460">
        <f>SUM(C807:C831)</f>
        <v>8367</v>
      </c>
      <c r="D806" s="457">
        <f t="shared" si="12"/>
        <v>-0.135640495867769</v>
      </c>
    </row>
    <row r="807" ht="36" customHeight="1" spans="1:4">
      <c r="A807" s="458" t="s">
        <v>91</v>
      </c>
      <c r="B807" s="381">
        <v>1702</v>
      </c>
      <c r="C807" s="381">
        <v>1648</v>
      </c>
      <c r="D807" s="457">
        <f t="shared" si="12"/>
        <v>-0.0317273795534665</v>
      </c>
    </row>
    <row r="808" ht="36" customHeight="1" spans="1:4">
      <c r="A808" s="461" t="s">
        <v>92</v>
      </c>
      <c r="B808" s="381">
        <v>95</v>
      </c>
      <c r="C808" s="381">
        <v>275</v>
      </c>
      <c r="D808" s="457">
        <f t="shared" si="12"/>
        <v>1.89473684210526</v>
      </c>
    </row>
    <row r="809" ht="36" customHeight="1" spans="1:4">
      <c r="A809" s="461" t="s">
        <v>93</v>
      </c>
      <c r="B809" s="381">
        <v>0</v>
      </c>
      <c r="C809" s="381">
        <v>0</v>
      </c>
      <c r="D809" s="457" t="str">
        <f t="shared" si="12"/>
        <v/>
      </c>
    </row>
    <row r="810" ht="36" customHeight="1" spans="1:4">
      <c r="A810" s="458" t="s">
        <v>100</v>
      </c>
      <c r="B810" s="381">
        <v>3362</v>
      </c>
      <c r="C810" s="381">
        <v>3319</v>
      </c>
      <c r="D810" s="457">
        <f t="shared" si="12"/>
        <v>-0.0127900059488399</v>
      </c>
    </row>
    <row r="811" ht="36" customHeight="1" spans="1:4">
      <c r="A811" s="458" t="s">
        <v>677</v>
      </c>
      <c r="B811" s="381">
        <v>0</v>
      </c>
      <c r="C811" s="381">
        <v>0</v>
      </c>
      <c r="D811" s="457" t="str">
        <f t="shared" si="12"/>
        <v/>
      </c>
    </row>
    <row r="812" ht="36" customHeight="1" spans="1:4">
      <c r="A812" s="458" t="s">
        <v>678</v>
      </c>
      <c r="B812" s="381">
        <v>1082</v>
      </c>
      <c r="C812" s="381">
        <v>165</v>
      </c>
      <c r="D812" s="457">
        <f t="shared" si="12"/>
        <v>-0.847504621072089</v>
      </c>
    </row>
    <row r="813" ht="36" customHeight="1" spans="1:4">
      <c r="A813" s="458" t="s">
        <v>679</v>
      </c>
      <c r="B813" s="381">
        <v>2054</v>
      </c>
      <c r="C813" s="381">
        <v>130</v>
      </c>
      <c r="D813" s="457">
        <f t="shared" si="12"/>
        <v>-0.936708860759494</v>
      </c>
    </row>
    <row r="814" ht="36" customHeight="1" spans="1:4">
      <c r="A814" s="458" t="s">
        <v>680</v>
      </c>
      <c r="B814" s="381">
        <v>210</v>
      </c>
      <c r="C814" s="381">
        <v>125</v>
      </c>
      <c r="D814" s="457">
        <f t="shared" si="12"/>
        <v>-0.404761904761905</v>
      </c>
    </row>
    <row r="815" ht="36" customHeight="1" spans="1:4">
      <c r="A815" s="458" t="s">
        <v>681</v>
      </c>
      <c r="B815" s="381">
        <v>120</v>
      </c>
      <c r="C815" s="381">
        <v>60</v>
      </c>
      <c r="D815" s="457">
        <f t="shared" si="12"/>
        <v>-0.5</v>
      </c>
    </row>
    <row r="816" ht="36" customHeight="1" spans="1:4">
      <c r="A816" s="458" t="s">
        <v>682</v>
      </c>
      <c r="B816" s="462">
        <v>20</v>
      </c>
      <c r="C816" s="462">
        <v>20</v>
      </c>
      <c r="D816" s="457">
        <f t="shared" si="12"/>
        <v>0</v>
      </c>
    </row>
    <row r="817" ht="36" customHeight="1" spans="1:4">
      <c r="A817" s="458" t="s">
        <v>683</v>
      </c>
      <c r="B817" s="459">
        <v>233</v>
      </c>
      <c r="C817" s="459">
        <v>0</v>
      </c>
      <c r="D817" s="457">
        <f t="shared" si="12"/>
        <v>-1</v>
      </c>
    </row>
    <row r="818" ht="36" customHeight="1" spans="1:4">
      <c r="A818" s="458" t="s">
        <v>684</v>
      </c>
      <c r="B818" s="460">
        <v>0</v>
      </c>
      <c r="C818" s="460">
        <v>0</v>
      </c>
      <c r="D818" s="457" t="str">
        <f t="shared" si="12"/>
        <v/>
      </c>
    </row>
    <row r="819" ht="36" customHeight="1" spans="1:4">
      <c r="A819" s="458" t="s">
        <v>685</v>
      </c>
      <c r="B819" s="381">
        <v>0</v>
      </c>
      <c r="C819" s="381">
        <v>0</v>
      </c>
      <c r="D819" s="457" t="str">
        <f t="shared" si="12"/>
        <v/>
      </c>
    </row>
    <row r="820" ht="36" customHeight="1" spans="1:4">
      <c r="A820" s="458" t="s">
        <v>686</v>
      </c>
      <c r="B820" s="381">
        <v>0</v>
      </c>
      <c r="C820" s="381">
        <v>0</v>
      </c>
      <c r="D820" s="457" t="str">
        <f t="shared" si="12"/>
        <v/>
      </c>
    </row>
    <row r="821" ht="36" customHeight="1" spans="1:4">
      <c r="A821" s="458" t="s">
        <v>687</v>
      </c>
      <c r="B821" s="381">
        <v>0</v>
      </c>
      <c r="C821" s="381">
        <v>0</v>
      </c>
      <c r="D821" s="457" t="str">
        <f t="shared" si="12"/>
        <v/>
      </c>
    </row>
    <row r="822" ht="36" customHeight="1" spans="1:4">
      <c r="A822" s="458" t="s">
        <v>688</v>
      </c>
      <c r="B822" s="381">
        <v>0</v>
      </c>
      <c r="C822" s="381">
        <v>30</v>
      </c>
      <c r="D822" s="457" t="str">
        <f t="shared" si="12"/>
        <v/>
      </c>
    </row>
    <row r="823" ht="36" customHeight="1" spans="1:4">
      <c r="A823" s="458" t="s">
        <v>689</v>
      </c>
      <c r="B823" s="381">
        <v>507</v>
      </c>
      <c r="C823" s="381">
        <v>2045</v>
      </c>
      <c r="D823" s="457">
        <f t="shared" si="12"/>
        <v>3.03353057199211</v>
      </c>
    </row>
    <row r="824" ht="36" customHeight="1" spans="1:4">
      <c r="A824" s="458" t="s">
        <v>690</v>
      </c>
      <c r="B824" s="381">
        <v>0</v>
      </c>
      <c r="C824" s="381">
        <v>0</v>
      </c>
      <c r="D824" s="457" t="str">
        <f t="shared" si="12"/>
        <v/>
      </c>
    </row>
    <row r="825" ht="36" customHeight="1" spans="1:4">
      <c r="A825" s="458" t="s">
        <v>691</v>
      </c>
      <c r="B825" s="381">
        <v>0</v>
      </c>
      <c r="C825" s="381">
        <v>430</v>
      </c>
      <c r="D825" s="457" t="str">
        <f t="shared" si="12"/>
        <v/>
      </c>
    </row>
    <row r="826" ht="36" customHeight="1" spans="1:4">
      <c r="A826" s="458" t="s">
        <v>692</v>
      </c>
      <c r="B826" s="381">
        <v>165</v>
      </c>
      <c r="C826" s="381">
        <v>20</v>
      </c>
      <c r="D826" s="457">
        <f t="shared" si="12"/>
        <v>-0.878787878787879</v>
      </c>
    </row>
    <row r="827" ht="36" customHeight="1" spans="1:4">
      <c r="A827" s="458" t="s">
        <v>693</v>
      </c>
      <c r="B827" s="381">
        <v>0</v>
      </c>
      <c r="C827" s="381">
        <v>0</v>
      </c>
      <c r="D827" s="457" t="str">
        <f t="shared" si="12"/>
        <v/>
      </c>
    </row>
    <row r="828" ht="36" customHeight="1" spans="1:4">
      <c r="A828" s="458" t="s">
        <v>694</v>
      </c>
      <c r="B828" s="381">
        <v>0</v>
      </c>
      <c r="C828" s="381">
        <v>0</v>
      </c>
      <c r="D828" s="457" t="str">
        <f t="shared" si="12"/>
        <v/>
      </c>
    </row>
    <row r="829" ht="36" customHeight="1" spans="1:4">
      <c r="A829" s="458" t="s">
        <v>695</v>
      </c>
      <c r="B829" s="381">
        <v>0</v>
      </c>
      <c r="C829" s="381">
        <v>0</v>
      </c>
      <c r="D829" s="457" t="str">
        <f t="shared" si="12"/>
        <v/>
      </c>
    </row>
    <row r="830" ht="36" customHeight="1" spans="1:4">
      <c r="A830" s="458" t="s">
        <v>696</v>
      </c>
      <c r="B830" s="381">
        <v>70</v>
      </c>
      <c r="C830" s="381">
        <v>50</v>
      </c>
      <c r="D830" s="457">
        <f t="shared" si="12"/>
        <v>-0.285714285714286</v>
      </c>
    </row>
    <row r="831" ht="36" customHeight="1" spans="1:4">
      <c r="A831" s="458" t="s">
        <v>697</v>
      </c>
      <c r="B831" s="462">
        <v>60</v>
      </c>
      <c r="C831" s="462">
        <v>50</v>
      </c>
      <c r="D831" s="457">
        <f t="shared" si="12"/>
        <v>-0.166666666666667</v>
      </c>
    </row>
    <row r="832" ht="36" customHeight="1" spans="1:4">
      <c r="A832" s="458" t="s">
        <v>698</v>
      </c>
      <c r="B832" s="460">
        <f>SUM(B833:B856)</f>
        <v>6851</v>
      </c>
      <c r="C832" s="460">
        <f>SUM(C833:C856)</f>
        <v>6413</v>
      </c>
      <c r="D832" s="457">
        <f t="shared" si="12"/>
        <v>-0.0639322726609254</v>
      </c>
    </row>
    <row r="833" ht="36" customHeight="1" spans="1:4">
      <c r="A833" s="458" t="s">
        <v>91</v>
      </c>
      <c r="B833" s="381">
        <v>1832</v>
      </c>
      <c r="C833" s="381">
        <v>1797</v>
      </c>
      <c r="D833" s="457">
        <f t="shared" si="12"/>
        <v>-0.0191048034934498</v>
      </c>
    </row>
    <row r="834" ht="36" customHeight="1" spans="1:4">
      <c r="A834" s="458" t="s">
        <v>92</v>
      </c>
      <c r="B834" s="381">
        <v>0</v>
      </c>
      <c r="C834" s="381">
        <v>0</v>
      </c>
      <c r="D834" s="457" t="str">
        <f t="shared" si="12"/>
        <v/>
      </c>
    </row>
    <row r="835" ht="36" customHeight="1" spans="1:4">
      <c r="A835" s="458" t="s">
        <v>93</v>
      </c>
      <c r="B835" s="381">
        <v>0</v>
      </c>
      <c r="C835" s="381">
        <v>0</v>
      </c>
      <c r="D835" s="457" t="str">
        <f t="shared" si="12"/>
        <v/>
      </c>
    </row>
    <row r="836" ht="36" customHeight="1" spans="1:4">
      <c r="A836" s="458" t="s">
        <v>699</v>
      </c>
      <c r="B836" s="381">
        <v>3019</v>
      </c>
      <c r="C836" s="381">
        <v>3251</v>
      </c>
      <c r="D836" s="457">
        <f t="shared" ref="D836:D899" si="13">IF(B836&lt;&gt;0,C836/B836-1,"")</f>
        <v>0.0768466379595893</v>
      </c>
    </row>
    <row r="837" ht="36" customHeight="1" spans="1:4">
      <c r="A837" s="458" t="s">
        <v>700</v>
      </c>
      <c r="B837" s="462">
        <v>5</v>
      </c>
      <c r="C837" s="462">
        <v>60</v>
      </c>
      <c r="D837" s="457">
        <f t="shared" si="13"/>
        <v>11</v>
      </c>
    </row>
    <row r="838" ht="36" customHeight="1" spans="1:4">
      <c r="A838" s="458" t="s">
        <v>701</v>
      </c>
      <c r="B838" s="459">
        <v>105</v>
      </c>
      <c r="C838" s="459">
        <v>0</v>
      </c>
      <c r="D838" s="457">
        <f t="shared" si="13"/>
        <v>-1</v>
      </c>
    </row>
    <row r="839" ht="36" customHeight="1" spans="1:4">
      <c r="A839" s="458" t="s">
        <v>702</v>
      </c>
      <c r="B839" s="460">
        <v>0</v>
      </c>
      <c r="C839" s="460">
        <v>0</v>
      </c>
      <c r="D839" s="457" t="str">
        <f t="shared" si="13"/>
        <v/>
      </c>
    </row>
    <row r="840" ht="36" customHeight="1" spans="1:4">
      <c r="A840" s="458" t="s">
        <v>703</v>
      </c>
      <c r="B840" s="381">
        <v>301</v>
      </c>
      <c r="C840" s="381">
        <v>0</v>
      </c>
      <c r="D840" s="457">
        <f t="shared" si="13"/>
        <v>-1</v>
      </c>
    </row>
    <row r="841" ht="36" customHeight="1" spans="1:4">
      <c r="A841" s="458" t="s">
        <v>704</v>
      </c>
      <c r="B841" s="381">
        <v>0</v>
      </c>
      <c r="C841" s="381">
        <v>250</v>
      </c>
      <c r="D841" s="457" t="str">
        <f t="shared" si="13"/>
        <v/>
      </c>
    </row>
    <row r="842" ht="36" customHeight="1" spans="1:4">
      <c r="A842" s="458" t="s">
        <v>705</v>
      </c>
      <c r="B842" s="381">
        <v>47</v>
      </c>
      <c r="C842" s="381">
        <v>0</v>
      </c>
      <c r="D842" s="457">
        <f t="shared" si="13"/>
        <v>-1</v>
      </c>
    </row>
    <row r="843" ht="36" customHeight="1" spans="1:4">
      <c r="A843" s="458" t="s">
        <v>706</v>
      </c>
      <c r="B843" s="381">
        <v>0</v>
      </c>
      <c r="C843" s="381">
        <v>0</v>
      </c>
      <c r="D843" s="457" t="str">
        <f t="shared" si="13"/>
        <v/>
      </c>
    </row>
    <row r="844" ht="36" customHeight="1" spans="1:4">
      <c r="A844" s="458" t="s">
        <v>707</v>
      </c>
      <c r="B844" s="381">
        <v>182</v>
      </c>
      <c r="C844" s="381">
        <v>115</v>
      </c>
      <c r="D844" s="457">
        <f t="shared" si="13"/>
        <v>-0.368131868131868</v>
      </c>
    </row>
    <row r="845" ht="36" customHeight="1" spans="1:4">
      <c r="A845" s="458" t="s">
        <v>708</v>
      </c>
      <c r="B845" s="381">
        <v>0</v>
      </c>
      <c r="C845" s="381">
        <v>0</v>
      </c>
      <c r="D845" s="457" t="str">
        <f t="shared" si="13"/>
        <v/>
      </c>
    </row>
    <row r="846" ht="36" customHeight="1" spans="1:4">
      <c r="A846" s="458" t="s">
        <v>709</v>
      </c>
      <c r="B846" s="381">
        <v>0</v>
      </c>
      <c r="C846" s="381">
        <v>0</v>
      </c>
      <c r="D846" s="457" t="str">
        <f t="shared" si="13"/>
        <v/>
      </c>
    </row>
    <row r="847" ht="36" customHeight="1" spans="1:4">
      <c r="A847" s="458" t="s">
        <v>710</v>
      </c>
      <c r="B847" s="381">
        <v>0</v>
      </c>
      <c r="C847" s="381">
        <v>0</v>
      </c>
      <c r="D847" s="457" t="str">
        <f t="shared" si="13"/>
        <v/>
      </c>
    </row>
    <row r="848" ht="36" customHeight="1" spans="1:4">
      <c r="A848" s="458" t="s">
        <v>711</v>
      </c>
      <c r="B848" s="381">
        <v>0</v>
      </c>
      <c r="C848" s="381">
        <v>0</v>
      </c>
      <c r="D848" s="457" t="str">
        <f t="shared" si="13"/>
        <v/>
      </c>
    </row>
    <row r="849" ht="36" customHeight="1" spans="1:4">
      <c r="A849" s="458" t="s">
        <v>712</v>
      </c>
      <c r="B849" s="381">
        <v>0</v>
      </c>
      <c r="C849" s="381">
        <v>0</v>
      </c>
      <c r="D849" s="457" t="str">
        <f t="shared" si="13"/>
        <v/>
      </c>
    </row>
    <row r="850" ht="36" customHeight="1" spans="1:4">
      <c r="A850" s="458" t="s">
        <v>713</v>
      </c>
      <c r="B850" s="381">
        <v>0</v>
      </c>
      <c r="C850" s="381">
        <v>0</v>
      </c>
      <c r="D850" s="457" t="str">
        <f t="shared" si="13"/>
        <v/>
      </c>
    </row>
    <row r="851" ht="36" customHeight="1" spans="1:4">
      <c r="A851" s="458" t="s">
        <v>714</v>
      </c>
      <c r="B851" s="381">
        <v>0</v>
      </c>
      <c r="C851" s="381">
        <v>0</v>
      </c>
      <c r="D851" s="457" t="str">
        <f t="shared" si="13"/>
        <v/>
      </c>
    </row>
    <row r="852" ht="36" customHeight="1" spans="1:4">
      <c r="A852" s="458" t="s">
        <v>715</v>
      </c>
      <c r="B852" s="381">
        <v>765</v>
      </c>
      <c r="C852" s="381">
        <v>525</v>
      </c>
      <c r="D852" s="457">
        <f t="shared" si="13"/>
        <v>-0.313725490196078</v>
      </c>
    </row>
    <row r="853" ht="36" customHeight="1" spans="1:4">
      <c r="A853" s="458" t="s">
        <v>716</v>
      </c>
      <c r="B853" s="381">
        <v>0</v>
      </c>
      <c r="C853" s="381">
        <v>0</v>
      </c>
      <c r="D853" s="457" t="str">
        <f t="shared" si="13"/>
        <v/>
      </c>
    </row>
    <row r="854" ht="36" customHeight="1" spans="1:4">
      <c r="A854" s="458" t="s">
        <v>717</v>
      </c>
      <c r="B854" s="381">
        <v>0</v>
      </c>
      <c r="C854" s="381">
        <v>0</v>
      </c>
      <c r="D854" s="457" t="str">
        <f t="shared" si="13"/>
        <v/>
      </c>
    </row>
    <row r="855" ht="36" customHeight="1" spans="1:4">
      <c r="A855" s="458" t="s">
        <v>683</v>
      </c>
      <c r="B855" s="381">
        <v>0</v>
      </c>
      <c r="C855" s="381">
        <v>0</v>
      </c>
      <c r="D855" s="457" t="str">
        <f t="shared" si="13"/>
        <v/>
      </c>
    </row>
    <row r="856" ht="36" customHeight="1" spans="1:4">
      <c r="A856" s="458" t="s">
        <v>718</v>
      </c>
      <c r="B856" s="381">
        <v>595</v>
      </c>
      <c r="C856" s="381">
        <v>415</v>
      </c>
      <c r="D856" s="457">
        <f t="shared" si="13"/>
        <v>-0.302521008403361</v>
      </c>
    </row>
    <row r="857" ht="36" customHeight="1" spans="1:4">
      <c r="A857" s="458" t="s">
        <v>719</v>
      </c>
      <c r="B857" s="460">
        <f>SUM(B858:B884)</f>
        <v>76452</v>
      </c>
      <c r="C857" s="460">
        <f>SUM(C858:C884)</f>
        <v>6004</v>
      </c>
      <c r="D857" s="457">
        <f t="shared" si="13"/>
        <v>-0.921467064301784</v>
      </c>
    </row>
    <row r="858" ht="36" customHeight="1" spans="1:4">
      <c r="A858" s="461" t="s">
        <v>91</v>
      </c>
      <c r="B858" s="381">
        <v>1072</v>
      </c>
      <c r="C858" s="381">
        <v>998</v>
      </c>
      <c r="D858" s="457">
        <f t="shared" si="13"/>
        <v>-0.0690298507462687</v>
      </c>
    </row>
    <row r="859" ht="36" customHeight="1" spans="1:4">
      <c r="A859" s="458" t="s">
        <v>92</v>
      </c>
      <c r="B859" s="381">
        <v>120</v>
      </c>
      <c r="C859" s="381">
        <v>0</v>
      </c>
      <c r="D859" s="457">
        <f t="shared" si="13"/>
        <v>-1</v>
      </c>
    </row>
    <row r="860" ht="36" customHeight="1" spans="1:4">
      <c r="A860" s="458" t="s">
        <v>93</v>
      </c>
      <c r="B860" s="381">
        <v>0</v>
      </c>
      <c r="C860" s="381">
        <v>0</v>
      </c>
      <c r="D860" s="457" t="str">
        <f t="shared" si="13"/>
        <v/>
      </c>
    </row>
    <row r="861" ht="36" customHeight="1" spans="1:4">
      <c r="A861" s="458" t="s">
        <v>720</v>
      </c>
      <c r="B861" s="381">
        <v>1371</v>
      </c>
      <c r="C861" s="381">
        <v>1217</v>
      </c>
      <c r="D861" s="457">
        <f t="shared" si="13"/>
        <v>-0.112326768781911</v>
      </c>
    </row>
    <row r="862" ht="36" customHeight="1" spans="1:4">
      <c r="A862" s="458" t="s">
        <v>721</v>
      </c>
      <c r="B862" s="381">
        <v>70069</v>
      </c>
      <c r="C862" s="381">
        <v>1371</v>
      </c>
      <c r="D862" s="457">
        <f t="shared" si="13"/>
        <v>-0.980433572621273</v>
      </c>
    </row>
    <row r="863" ht="36" customHeight="1" spans="1:4">
      <c r="A863" s="458" t="s">
        <v>722</v>
      </c>
      <c r="B863" s="381">
        <v>2054</v>
      </c>
      <c r="C863" s="381">
        <v>1756</v>
      </c>
      <c r="D863" s="457">
        <f t="shared" si="13"/>
        <v>-0.14508276533593</v>
      </c>
    </row>
    <row r="864" ht="36" customHeight="1" spans="1:4">
      <c r="A864" s="458" t="s">
        <v>723</v>
      </c>
      <c r="B864" s="459">
        <v>0</v>
      </c>
      <c r="C864" s="459">
        <v>0</v>
      </c>
      <c r="D864" s="457" t="str">
        <f t="shared" si="13"/>
        <v/>
      </c>
    </row>
    <row r="865" ht="36" customHeight="1" spans="1:4">
      <c r="A865" s="458" t="s">
        <v>724</v>
      </c>
      <c r="B865" s="381">
        <v>620</v>
      </c>
      <c r="C865" s="381">
        <v>0</v>
      </c>
      <c r="D865" s="457">
        <f t="shared" si="13"/>
        <v>-1</v>
      </c>
    </row>
    <row r="866" ht="36" customHeight="1" spans="1:4">
      <c r="A866" s="458" t="s">
        <v>725</v>
      </c>
      <c r="B866" s="381">
        <v>36</v>
      </c>
      <c r="C866" s="381">
        <v>56</v>
      </c>
      <c r="D866" s="457">
        <f t="shared" si="13"/>
        <v>0.555555555555556</v>
      </c>
    </row>
    <row r="867" ht="36" customHeight="1" spans="1:4">
      <c r="A867" s="458" t="s">
        <v>726</v>
      </c>
      <c r="B867" s="381">
        <v>137</v>
      </c>
      <c r="C867" s="381">
        <v>70</v>
      </c>
      <c r="D867" s="457">
        <f t="shared" si="13"/>
        <v>-0.489051094890511</v>
      </c>
    </row>
    <row r="868" ht="36" customHeight="1" spans="1:4">
      <c r="A868" s="458" t="s">
        <v>727</v>
      </c>
      <c r="B868" s="381">
        <v>542</v>
      </c>
      <c r="C868" s="381">
        <v>391</v>
      </c>
      <c r="D868" s="457">
        <f t="shared" si="13"/>
        <v>-0.27859778597786</v>
      </c>
    </row>
    <row r="869" ht="36" customHeight="1" spans="1:4">
      <c r="A869" s="458" t="s">
        <v>728</v>
      </c>
      <c r="B869" s="381">
        <v>0</v>
      </c>
      <c r="C869" s="381">
        <v>0</v>
      </c>
      <c r="D869" s="457" t="str">
        <f t="shared" si="13"/>
        <v/>
      </c>
    </row>
    <row r="870" ht="36" customHeight="1" spans="1:4">
      <c r="A870" s="458" t="s">
        <v>729</v>
      </c>
      <c r="B870" s="381">
        <v>0</v>
      </c>
      <c r="C870" s="381">
        <v>0</v>
      </c>
      <c r="D870" s="457" t="str">
        <f t="shared" si="13"/>
        <v/>
      </c>
    </row>
    <row r="871" ht="36" customHeight="1" spans="1:4">
      <c r="A871" s="458" t="s">
        <v>730</v>
      </c>
      <c r="B871" s="381">
        <v>301</v>
      </c>
      <c r="C871" s="381">
        <v>145</v>
      </c>
      <c r="D871" s="457">
        <f t="shared" si="13"/>
        <v>-0.518272425249169</v>
      </c>
    </row>
    <row r="872" ht="36" customHeight="1" spans="1:4">
      <c r="A872" s="458" t="s">
        <v>731</v>
      </c>
      <c r="B872" s="381">
        <v>130</v>
      </c>
      <c r="C872" s="381">
        <v>0</v>
      </c>
      <c r="D872" s="457">
        <f t="shared" si="13"/>
        <v>-1</v>
      </c>
    </row>
    <row r="873" ht="36" customHeight="1" spans="1:4">
      <c r="A873" s="458" t="s">
        <v>732</v>
      </c>
      <c r="B873" s="381">
        <v>0</v>
      </c>
      <c r="C873" s="381">
        <v>0</v>
      </c>
      <c r="D873" s="457" t="str">
        <f t="shared" si="13"/>
        <v/>
      </c>
    </row>
    <row r="874" ht="36" customHeight="1" spans="1:4">
      <c r="A874" s="458" t="s">
        <v>733</v>
      </c>
      <c r="B874" s="381">
        <v>0</v>
      </c>
      <c r="C874" s="381">
        <v>0</v>
      </c>
      <c r="D874" s="457" t="str">
        <f t="shared" si="13"/>
        <v/>
      </c>
    </row>
    <row r="875" ht="36" customHeight="1" spans="1:4">
      <c r="A875" s="458" t="s">
        <v>734</v>
      </c>
      <c r="B875" s="381">
        <v>0</v>
      </c>
      <c r="C875" s="381">
        <v>0</v>
      </c>
      <c r="D875" s="457" t="str">
        <f t="shared" si="13"/>
        <v/>
      </c>
    </row>
    <row r="876" ht="36" customHeight="1" spans="1:4">
      <c r="A876" s="458" t="s">
        <v>735</v>
      </c>
      <c r="B876" s="381">
        <v>0</v>
      </c>
      <c r="C876" s="381">
        <v>0</v>
      </c>
      <c r="D876" s="457" t="str">
        <f t="shared" si="13"/>
        <v/>
      </c>
    </row>
    <row r="877" ht="36" customHeight="1" spans="1:4">
      <c r="A877" s="458" t="s">
        <v>736</v>
      </c>
      <c r="B877" s="381">
        <v>0</v>
      </c>
      <c r="C877" s="381">
        <v>0</v>
      </c>
      <c r="D877" s="457" t="str">
        <f t="shared" si="13"/>
        <v/>
      </c>
    </row>
    <row r="878" ht="36" customHeight="1" spans="1:4">
      <c r="A878" s="458" t="s">
        <v>737</v>
      </c>
      <c r="B878" s="381">
        <v>0</v>
      </c>
      <c r="C878" s="381">
        <v>0</v>
      </c>
      <c r="D878" s="457" t="str">
        <f t="shared" si="13"/>
        <v/>
      </c>
    </row>
    <row r="879" ht="36" customHeight="1" spans="1:4">
      <c r="A879" s="458" t="s">
        <v>711</v>
      </c>
      <c r="B879" s="381">
        <v>0</v>
      </c>
      <c r="C879" s="381">
        <v>0</v>
      </c>
      <c r="D879" s="457" t="str">
        <f t="shared" si="13"/>
        <v/>
      </c>
    </row>
    <row r="880" ht="36" customHeight="1" spans="1:4">
      <c r="A880" s="458" t="s">
        <v>738</v>
      </c>
      <c r="B880" s="381">
        <v>0</v>
      </c>
      <c r="C880" s="381">
        <v>0</v>
      </c>
      <c r="D880" s="457" t="str">
        <f t="shared" si="13"/>
        <v/>
      </c>
    </row>
    <row r="881" ht="36" customHeight="1" spans="1:4">
      <c r="A881" s="458" t="s">
        <v>739</v>
      </c>
      <c r="B881" s="381">
        <v>0</v>
      </c>
      <c r="C881" s="381">
        <v>0</v>
      </c>
      <c r="D881" s="457" t="str">
        <f t="shared" si="13"/>
        <v/>
      </c>
    </row>
    <row r="882" ht="36" customHeight="1" spans="1:4">
      <c r="A882" s="458" t="s">
        <v>740</v>
      </c>
      <c r="B882" s="381">
        <v>0</v>
      </c>
      <c r="C882" s="381">
        <v>0</v>
      </c>
      <c r="D882" s="457" t="str">
        <f t="shared" si="13"/>
        <v/>
      </c>
    </row>
    <row r="883" ht="36" customHeight="1" spans="1:4">
      <c r="A883" s="458" t="s">
        <v>741</v>
      </c>
      <c r="B883" s="381">
        <v>0</v>
      </c>
      <c r="C883" s="381">
        <v>0</v>
      </c>
      <c r="D883" s="457" t="str">
        <f t="shared" si="13"/>
        <v/>
      </c>
    </row>
    <row r="884" ht="36" customHeight="1" spans="1:4">
      <c r="A884" s="461" t="s">
        <v>742</v>
      </c>
      <c r="B884" s="381">
        <v>0</v>
      </c>
      <c r="C884" s="381">
        <v>0</v>
      </c>
      <c r="D884" s="457" t="str">
        <f t="shared" si="13"/>
        <v/>
      </c>
    </row>
    <row r="885" ht="36" customHeight="1" spans="1:4">
      <c r="A885" s="458" t="s">
        <v>743</v>
      </c>
      <c r="B885" s="460">
        <f>SUM(B886:B895)</f>
        <v>6787</v>
      </c>
      <c r="C885" s="460">
        <f>SUM(C886:C895)</f>
        <v>60581</v>
      </c>
      <c r="D885" s="457">
        <f t="shared" si="13"/>
        <v>7.92603506703993</v>
      </c>
    </row>
    <row r="886" ht="36" customHeight="1" spans="1:4">
      <c r="A886" s="458" t="s">
        <v>91</v>
      </c>
      <c r="B886" s="381">
        <v>495</v>
      </c>
      <c r="C886" s="381">
        <v>407</v>
      </c>
      <c r="D886" s="457">
        <f t="shared" si="13"/>
        <v>-0.177777777777778</v>
      </c>
    </row>
    <row r="887" ht="36" customHeight="1" spans="1:4">
      <c r="A887" s="458" t="s">
        <v>92</v>
      </c>
      <c r="B887" s="381">
        <v>298</v>
      </c>
      <c r="C887" s="381">
        <v>395</v>
      </c>
      <c r="D887" s="457">
        <f t="shared" si="13"/>
        <v>0.325503355704698</v>
      </c>
    </row>
    <row r="888" ht="36" customHeight="1" spans="1:4">
      <c r="A888" s="458" t="s">
        <v>93</v>
      </c>
      <c r="B888" s="381">
        <v>42</v>
      </c>
      <c r="C888" s="381">
        <v>42</v>
      </c>
      <c r="D888" s="457">
        <f t="shared" si="13"/>
        <v>0</v>
      </c>
    </row>
    <row r="889" ht="36" customHeight="1" spans="1:4">
      <c r="A889" s="458" t="s">
        <v>744</v>
      </c>
      <c r="B889" s="381">
        <v>0</v>
      </c>
      <c r="C889" s="381">
        <v>12076</v>
      </c>
      <c r="D889" s="457" t="str">
        <f t="shared" si="13"/>
        <v/>
      </c>
    </row>
    <row r="890" ht="36" customHeight="1" spans="1:4">
      <c r="A890" s="461" t="s">
        <v>745</v>
      </c>
      <c r="B890" s="381">
        <v>0</v>
      </c>
      <c r="C890" s="381">
        <v>0</v>
      </c>
      <c r="D890" s="457" t="str">
        <f t="shared" si="13"/>
        <v/>
      </c>
    </row>
    <row r="891" ht="36" customHeight="1" spans="1:4">
      <c r="A891" s="458" t="s">
        <v>746</v>
      </c>
      <c r="B891" s="381">
        <v>0</v>
      </c>
      <c r="C891" s="381">
        <v>0</v>
      </c>
      <c r="D891" s="457" t="str">
        <f t="shared" si="13"/>
        <v/>
      </c>
    </row>
    <row r="892" ht="36" customHeight="1" spans="1:4">
      <c r="A892" s="458" t="s">
        <v>747</v>
      </c>
      <c r="B892" s="381">
        <v>2551</v>
      </c>
      <c r="C892" s="381">
        <v>2552</v>
      </c>
      <c r="D892" s="457">
        <f t="shared" si="13"/>
        <v>0.000392003136025165</v>
      </c>
    </row>
    <row r="893" ht="36" customHeight="1" spans="1:4">
      <c r="A893" s="458" t="s">
        <v>748</v>
      </c>
      <c r="B893" s="381">
        <v>0</v>
      </c>
      <c r="C893" s="381">
        <v>0</v>
      </c>
      <c r="D893" s="457" t="str">
        <f t="shared" si="13"/>
        <v/>
      </c>
    </row>
    <row r="894" ht="36" customHeight="1" spans="1:4">
      <c r="A894" s="458" t="s">
        <v>749</v>
      </c>
      <c r="B894" s="381">
        <v>0</v>
      </c>
      <c r="C894" s="381">
        <v>0</v>
      </c>
      <c r="D894" s="457" t="str">
        <f t="shared" si="13"/>
        <v/>
      </c>
    </row>
    <row r="895" ht="36" customHeight="1" spans="1:4">
      <c r="A895" s="458" t="s">
        <v>750</v>
      </c>
      <c r="B895" s="381">
        <v>3401</v>
      </c>
      <c r="C895" s="381">
        <v>45109</v>
      </c>
      <c r="D895" s="457">
        <f t="shared" si="13"/>
        <v>12.2634519259041</v>
      </c>
    </row>
    <row r="896" ht="36" customHeight="1" spans="1:4">
      <c r="A896" s="458" t="s">
        <v>751</v>
      </c>
      <c r="B896" s="460">
        <f>SUM(B897:B902)</f>
        <v>50</v>
      </c>
      <c r="C896" s="460">
        <f>SUM(C897:C902)</f>
        <v>110</v>
      </c>
      <c r="D896" s="457">
        <f t="shared" si="13"/>
        <v>1.2</v>
      </c>
    </row>
    <row r="897" ht="36" customHeight="1" spans="1:4">
      <c r="A897" s="458" t="s">
        <v>752</v>
      </c>
      <c r="B897" s="381">
        <v>50</v>
      </c>
      <c r="C897" s="381">
        <v>110</v>
      </c>
      <c r="D897" s="457">
        <f t="shared" si="13"/>
        <v>1.2</v>
      </c>
    </row>
    <row r="898" ht="36" customHeight="1" spans="1:4">
      <c r="A898" s="458" t="s">
        <v>753</v>
      </c>
      <c r="B898" s="381">
        <v>0</v>
      </c>
      <c r="C898" s="381">
        <v>0</v>
      </c>
      <c r="D898" s="457" t="str">
        <f t="shared" si="13"/>
        <v/>
      </c>
    </row>
    <row r="899" ht="36" customHeight="1" spans="1:4">
      <c r="A899" s="458" t="s">
        <v>754</v>
      </c>
      <c r="B899" s="381">
        <v>0</v>
      </c>
      <c r="C899" s="381">
        <v>0</v>
      </c>
      <c r="D899" s="457" t="str">
        <f t="shared" si="13"/>
        <v/>
      </c>
    </row>
    <row r="900" ht="36" customHeight="1" spans="1:4">
      <c r="A900" s="458" t="s">
        <v>755</v>
      </c>
      <c r="B900" s="381">
        <v>0</v>
      </c>
      <c r="C900" s="381">
        <v>0</v>
      </c>
      <c r="D900" s="457" t="str">
        <f t="shared" ref="D900:D963" si="14">IF(B900&lt;&gt;0,C900/B900-1,"")</f>
        <v/>
      </c>
    </row>
    <row r="901" ht="36" customHeight="1" spans="1:4">
      <c r="A901" s="458" t="s">
        <v>756</v>
      </c>
      <c r="B901" s="381">
        <v>0</v>
      </c>
      <c r="C901" s="381">
        <v>0</v>
      </c>
      <c r="D901" s="457" t="str">
        <f t="shared" si="14"/>
        <v/>
      </c>
    </row>
    <row r="902" ht="36" customHeight="1" spans="1:4">
      <c r="A902" s="458" t="s">
        <v>757</v>
      </c>
      <c r="B902" s="381">
        <v>0</v>
      </c>
      <c r="C902" s="381">
        <v>0</v>
      </c>
      <c r="D902" s="457" t="str">
        <f t="shared" si="14"/>
        <v/>
      </c>
    </row>
    <row r="903" ht="36" customHeight="1" spans="1:4">
      <c r="A903" s="458" t="s">
        <v>758</v>
      </c>
      <c r="B903" s="460">
        <f>SUM(B904:B909)</f>
        <v>128</v>
      </c>
      <c r="C903" s="460">
        <f>SUM(C904:C909)</f>
        <v>1297</v>
      </c>
      <c r="D903" s="457">
        <f t="shared" si="14"/>
        <v>9.1328125</v>
      </c>
    </row>
    <row r="904" ht="36" customHeight="1" spans="1:4">
      <c r="A904" s="458" t="s">
        <v>759</v>
      </c>
      <c r="B904" s="460">
        <v>0</v>
      </c>
      <c r="C904" s="460">
        <v>0</v>
      </c>
      <c r="D904" s="457" t="str">
        <f t="shared" si="14"/>
        <v/>
      </c>
    </row>
    <row r="905" ht="36" customHeight="1" spans="1:4">
      <c r="A905" s="461" t="s">
        <v>760</v>
      </c>
      <c r="B905" s="462">
        <v>0</v>
      </c>
      <c r="C905" s="462">
        <v>0</v>
      </c>
      <c r="D905" s="457" t="str">
        <f t="shared" si="14"/>
        <v/>
      </c>
    </row>
    <row r="906" ht="36" customHeight="1" spans="1:4">
      <c r="A906" s="461" t="s">
        <v>761</v>
      </c>
      <c r="B906" s="381">
        <v>0</v>
      </c>
      <c r="C906" s="381">
        <v>550</v>
      </c>
      <c r="D906" s="457" t="str">
        <f t="shared" si="14"/>
        <v/>
      </c>
    </row>
    <row r="907" ht="36" customHeight="1" spans="1:4">
      <c r="A907" s="461" t="s">
        <v>762</v>
      </c>
      <c r="B907" s="381">
        <v>128</v>
      </c>
      <c r="C907" s="381">
        <v>747</v>
      </c>
      <c r="D907" s="457">
        <f t="shared" si="14"/>
        <v>4.8359375</v>
      </c>
    </row>
    <row r="908" ht="36" customHeight="1" spans="1:4">
      <c r="A908" s="461" t="s">
        <v>763</v>
      </c>
      <c r="B908" s="381">
        <v>0</v>
      </c>
      <c r="C908" s="381">
        <v>0</v>
      </c>
      <c r="D908" s="457" t="str">
        <f t="shared" si="14"/>
        <v/>
      </c>
    </row>
    <row r="909" ht="36" customHeight="1" spans="1:4">
      <c r="A909" s="461" t="s">
        <v>764</v>
      </c>
      <c r="B909" s="381">
        <v>0</v>
      </c>
      <c r="C909" s="381">
        <v>0</v>
      </c>
      <c r="D909" s="457" t="str">
        <f t="shared" si="14"/>
        <v/>
      </c>
    </row>
    <row r="910" ht="36" customHeight="1" spans="1:4">
      <c r="A910" s="461" t="s">
        <v>765</v>
      </c>
      <c r="B910" s="460">
        <f>SUM(B911:B912)</f>
        <v>0</v>
      </c>
      <c r="C910" s="460">
        <f>SUM(C911:C912)</f>
        <v>0</v>
      </c>
      <c r="D910" s="457" t="str">
        <f t="shared" si="14"/>
        <v/>
      </c>
    </row>
    <row r="911" ht="36" customHeight="1" spans="1:4">
      <c r="A911" s="461" t="s">
        <v>766</v>
      </c>
      <c r="B911" s="381">
        <v>0</v>
      </c>
      <c r="C911" s="381">
        <v>0</v>
      </c>
      <c r="D911" s="457" t="str">
        <f t="shared" si="14"/>
        <v/>
      </c>
    </row>
    <row r="912" ht="36" customHeight="1" spans="1:4">
      <c r="A912" s="461" t="s">
        <v>767</v>
      </c>
      <c r="B912" s="381">
        <v>0</v>
      </c>
      <c r="C912" s="381">
        <v>0</v>
      </c>
      <c r="D912" s="457" t="str">
        <f t="shared" si="14"/>
        <v/>
      </c>
    </row>
    <row r="913" ht="36" customHeight="1" spans="1:4">
      <c r="A913" s="461" t="s">
        <v>768</v>
      </c>
      <c r="B913" s="460">
        <f>SUM(B914:B915)</f>
        <v>21</v>
      </c>
      <c r="C913" s="460">
        <f>SUM(C914:C915)</f>
        <v>4050</v>
      </c>
      <c r="D913" s="457">
        <f t="shared" si="14"/>
        <v>191.857142857143</v>
      </c>
    </row>
    <row r="914" ht="36" customHeight="1" spans="1:4">
      <c r="A914" s="461" t="s">
        <v>769</v>
      </c>
      <c r="B914" s="381">
        <v>0</v>
      </c>
      <c r="C914" s="381">
        <v>0</v>
      </c>
      <c r="D914" s="457" t="str">
        <f t="shared" si="14"/>
        <v/>
      </c>
    </row>
    <row r="915" ht="36" customHeight="1" spans="1:4">
      <c r="A915" s="461" t="s">
        <v>770</v>
      </c>
      <c r="B915" s="460">
        <v>21</v>
      </c>
      <c r="C915" s="460">
        <v>4050</v>
      </c>
      <c r="D915" s="457">
        <f t="shared" si="14"/>
        <v>191.857142857143</v>
      </c>
    </row>
    <row r="916" ht="36" customHeight="1" spans="1:4">
      <c r="A916" s="455" t="s">
        <v>59</v>
      </c>
      <c r="B916" s="456">
        <f>SUM(B917,B940,B950,B960,B965,B972,B977)</f>
        <v>39869</v>
      </c>
      <c r="C916" s="456">
        <f>SUM(C917,C940,C950,C960,C965,C972,C977)</f>
        <v>18941</v>
      </c>
      <c r="D916" s="457">
        <f t="shared" si="14"/>
        <v>-0.52491911008553</v>
      </c>
    </row>
    <row r="917" ht="36" customHeight="1" spans="1:4">
      <c r="A917" s="458" t="s">
        <v>771</v>
      </c>
      <c r="B917" s="460">
        <f>SUM(B918:B939)</f>
        <v>37311</v>
      </c>
      <c r="C917" s="460">
        <f>SUM(C918:C939)</f>
        <v>17516</v>
      </c>
      <c r="D917" s="457">
        <f t="shared" si="14"/>
        <v>-0.530540591246549</v>
      </c>
    </row>
    <row r="918" ht="36" customHeight="1" spans="1:4">
      <c r="A918" s="458" t="s">
        <v>91</v>
      </c>
      <c r="B918" s="381">
        <v>633</v>
      </c>
      <c r="C918" s="381">
        <v>833</v>
      </c>
      <c r="D918" s="457">
        <f t="shared" si="14"/>
        <v>0.315955766192733</v>
      </c>
    </row>
    <row r="919" ht="36" customHeight="1" spans="1:4">
      <c r="A919" s="458" t="s">
        <v>92</v>
      </c>
      <c r="B919" s="381">
        <v>0</v>
      </c>
      <c r="C919" s="381">
        <v>0</v>
      </c>
      <c r="D919" s="457" t="str">
        <f t="shared" si="14"/>
        <v/>
      </c>
    </row>
    <row r="920" ht="36" customHeight="1" spans="1:4">
      <c r="A920" s="458" t="s">
        <v>93</v>
      </c>
      <c r="B920" s="381">
        <v>0</v>
      </c>
      <c r="C920" s="381">
        <v>0</v>
      </c>
      <c r="D920" s="457" t="str">
        <f t="shared" si="14"/>
        <v/>
      </c>
    </row>
    <row r="921" ht="36" customHeight="1" spans="1:4">
      <c r="A921" s="458" t="s">
        <v>772</v>
      </c>
      <c r="B921" s="381">
        <v>2300</v>
      </c>
      <c r="C921" s="381">
        <v>700</v>
      </c>
      <c r="D921" s="457">
        <f t="shared" si="14"/>
        <v>-0.695652173913043</v>
      </c>
    </row>
    <row r="922" ht="36" customHeight="1" spans="1:4">
      <c r="A922" s="458" t="s">
        <v>773</v>
      </c>
      <c r="B922" s="381">
        <v>6398</v>
      </c>
      <c r="C922" s="381">
        <v>0</v>
      </c>
      <c r="D922" s="457">
        <f t="shared" si="14"/>
        <v>-1</v>
      </c>
    </row>
    <row r="923" ht="36" customHeight="1" spans="1:4">
      <c r="A923" s="458" t="s">
        <v>774</v>
      </c>
      <c r="B923" s="381">
        <v>0</v>
      </c>
      <c r="C923" s="381">
        <v>0</v>
      </c>
      <c r="D923" s="457" t="str">
        <f t="shared" si="14"/>
        <v/>
      </c>
    </row>
    <row r="924" ht="36" customHeight="1" spans="1:4">
      <c r="A924" s="461" t="s">
        <v>775</v>
      </c>
      <c r="B924" s="381">
        <v>0</v>
      </c>
      <c r="C924" s="381">
        <v>0</v>
      </c>
      <c r="D924" s="457" t="str">
        <f t="shared" si="14"/>
        <v/>
      </c>
    </row>
    <row r="925" ht="36" customHeight="1" spans="1:4">
      <c r="A925" s="458" t="s">
        <v>776</v>
      </c>
      <c r="B925" s="381">
        <v>22063</v>
      </c>
      <c r="C925" s="381">
        <v>9946</v>
      </c>
      <c r="D925" s="457">
        <f t="shared" si="14"/>
        <v>-0.549200018129901</v>
      </c>
    </row>
    <row r="926" ht="36" customHeight="1" spans="1:4">
      <c r="A926" s="458" t="s">
        <v>777</v>
      </c>
      <c r="B926" s="460">
        <v>4131</v>
      </c>
      <c r="C926" s="460">
        <v>3852</v>
      </c>
      <c r="D926" s="457">
        <f t="shared" si="14"/>
        <v>-0.0675381263616558</v>
      </c>
    </row>
    <row r="927" ht="36" customHeight="1" spans="1:4">
      <c r="A927" s="458" t="s">
        <v>778</v>
      </c>
      <c r="B927" s="462">
        <v>0</v>
      </c>
      <c r="C927" s="462">
        <v>0</v>
      </c>
      <c r="D927" s="457" t="str">
        <f t="shared" si="14"/>
        <v/>
      </c>
    </row>
    <row r="928" ht="36" customHeight="1" spans="1:4">
      <c r="A928" s="458" t="s">
        <v>779</v>
      </c>
      <c r="B928" s="381">
        <v>0</v>
      </c>
      <c r="C928" s="381">
        <v>0</v>
      </c>
      <c r="D928" s="457" t="str">
        <f t="shared" si="14"/>
        <v/>
      </c>
    </row>
    <row r="929" ht="36" customHeight="1" spans="1:4">
      <c r="A929" s="458" t="s">
        <v>780</v>
      </c>
      <c r="B929" s="381">
        <v>0</v>
      </c>
      <c r="C929" s="381">
        <v>0</v>
      </c>
      <c r="D929" s="457" t="str">
        <f t="shared" si="14"/>
        <v/>
      </c>
    </row>
    <row r="930" ht="36" customHeight="1" spans="1:4">
      <c r="A930" s="458" t="s">
        <v>781</v>
      </c>
      <c r="B930" s="381">
        <v>0</v>
      </c>
      <c r="C930" s="381">
        <v>0</v>
      </c>
      <c r="D930" s="457" t="str">
        <f t="shared" si="14"/>
        <v/>
      </c>
    </row>
    <row r="931" ht="36" customHeight="1" spans="1:4">
      <c r="A931" s="458" t="s">
        <v>782</v>
      </c>
      <c r="B931" s="381">
        <v>0</v>
      </c>
      <c r="C931" s="381">
        <v>0</v>
      </c>
      <c r="D931" s="457" t="str">
        <f t="shared" si="14"/>
        <v/>
      </c>
    </row>
    <row r="932" ht="36" customHeight="1" spans="1:4">
      <c r="A932" s="458" t="s">
        <v>783</v>
      </c>
      <c r="B932" s="460">
        <v>0</v>
      </c>
      <c r="C932" s="460">
        <v>0</v>
      </c>
      <c r="D932" s="457" t="str">
        <f t="shared" si="14"/>
        <v/>
      </c>
    </row>
    <row r="933" ht="36" customHeight="1" spans="1:4">
      <c r="A933" s="458" t="s">
        <v>784</v>
      </c>
      <c r="B933" s="462">
        <v>0</v>
      </c>
      <c r="C933" s="462">
        <v>0</v>
      </c>
      <c r="D933" s="457" t="str">
        <f t="shared" si="14"/>
        <v/>
      </c>
    </row>
    <row r="934" ht="36" customHeight="1" spans="1:4">
      <c r="A934" s="458" t="s">
        <v>785</v>
      </c>
      <c r="B934" s="381">
        <v>0</v>
      </c>
      <c r="C934" s="381">
        <v>0</v>
      </c>
      <c r="D934" s="457" t="str">
        <f t="shared" si="14"/>
        <v/>
      </c>
    </row>
    <row r="935" ht="36" customHeight="1" spans="1:4">
      <c r="A935" s="458" t="s">
        <v>786</v>
      </c>
      <c r="B935" s="381">
        <v>0</v>
      </c>
      <c r="C935" s="381">
        <v>0</v>
      </c>
      <c r="D935" s="457" t="str">
        <f t="shared" si="14"/>
        <v/>
      </c>
    </row>
    <row r="936" ht="36" customHeight="1" spans="1:4">
      <c r="A936" s="458" t="s">
        <v>787</v>
      </c>
      <c r="B936" s="381">
        <v>0</v>
      </c>
      <c r="C936" s="381">
        <v>0</v>
      </c>
      <c r="D936" s="457" t="str">
        <f t="shared" si="14"/>
        <v/>
      </c>
    </row>
    <row r="937" ht="36" customHeight="1" spans="1:4">
      <c r="A937" s="458" t="s">
        <v>788</v>
      </c>
      <c r="B937" s="381">
        <v>0</v>
      </c>
      <c r="C937" s="381">
        <v>0</v>
      </c>
      <c r="D937" s="457" t="str">
        <f t="shared" si="14"/>
        <v/>
      </c>
    </row>
    <row r="938" ht="36" customHeight="1" spans="1:4">
      <c r="A938" s="458" t="s">
        <v>789</v>
      </c>
      <c r="B938" s="381">
        <v>0</v>
      </c>
      <c r="C938" s="381">
        <v>0</v>
      </c>
      <c r="D938" s="457" t="str">
        <f t="shared" si="14"/>
        <v/>
      </c>
    </row>
    <row r="939" ht="36" customHeight="1" spans="1:4">
      <c r="A939" s="458" t="s">
        <v>790</v>
      </c>
      <c r="B939" s="460">
        <v>1786</v>
      </c>
      <c r="C939" s="460">
        <v>2185</v>
      </c>
      <c r="D939" s="457">
        <f t="shared" si="14"/>
        <v>0.223404255319149</v>
      </c>
    </row>
    <row r="940" ht="36" customHeight="1" spans="1:4">
      <c r="A940" s="458" t="s">
        <v>791</v>
      </c>
      <c r="B940" s="459">
        <f>SUM(B941:B949)</f>
        <v>0</v>
      </c>
      <c r="C940" s="459">
        <f>SUM(C941:C949)</f>
        <v>0</v>
      </c>
      <c r="D940" s="457" t="str">
        <f t="shared" si="14"/>
        <v/>
      </c>
    </row>
    <row r="941" ht="36" customHeight="1" spans="1:4">
      <c r="A941" s="458" t="s">
        <v>91</v>
      </c>
      <c r="B941" s="381">
        <v>0</v>
      </c>
      <c r="C941" s="381">
        <v>0</v>
      </c>
      <c r="D941" s="457" t="str">
        <f t="shared" si="14"/>
        <v/>
      </c>
    </row>
    <row r="942" ht="36" customHeight="1" spans="1:4">
      <c r="A942" s="458" t="s">
        <v>92</v>
      </c>
      <c r="B942" s="381">
        <v>0</v>
      </c>
      <c r="C942" s="381">
        <v>0</v>
      </c>
      <c r="D942" s="457" t="str">
        <f t="shared" si="14"/>
        <v/>
      </c>
    </row>
    <row r="943" ht="36" customHeight="1" spans="1:4">
      <c r="A943" s="458" t="s">
        <v>93</v>
      </c>
      <c r="B943" s="381">
        <v>0</v>
      </c>
      <c r="C943" s="381">
        <v>0</v>
      </c>
      <c r="D943" s="457" t="str">
        <f t="shared" si="14"/>
        <v/>
      </c>
    </row>
    <row r="944" ht="36" customHeight="1" spans="1:4">
      <c r="A944" s="458" t="s">
        <v>792</v>
      </c>
      <c r="B944" s="381">
        <v>0</v>
      </c>
      <c r="C944" s="381">
        <v>0</v>
      </c>
      <c r="D944" s="457" t="str">
        <f t="shared" si="14"/>
        <v/>
      </c>
    </row>
    <row r="945" ht="36" customHeight="1" spans="1:4">
      <c r="A945" s="458" t="s">
        <v>793</v>
      </c>
      <c r="B945" s="381">
        <v>0</v>
      </c>
      <c r="C945" s="381">
        <v>0</v>
      </c>
      <c r="D945" s="457" t="str">
        <f t="shared" si="14"/>
        <v/>
      </c>
    </row>
    <row r="946" ht="36" customHeight="1" spans="1:4">
      <c r="A946" s="458" t="s">
        <v>794</v>
      </c>
      <c r="B946" s="460">
        <v>0</v>
      </c>
      <c r="C946" s="460">
        <v>0</v>
      </c>
      <c r="D946" s="457" t="str">
        <f t="shared" si="14"/>
        <v/>
      </c>
    </row>
    <row r="947" ht="36" customHeight="1" spans="1:4">
      <c r="A947" s="461" t="s">
        <v>795</v>
      </c>
      <c r="B947" s="462">
        <v>0</v>
      </c>
      <c r="C947" s="462">
        <v>0</v>
      </c>
      <c r="D947" s="457" t="str">
        <f t="shared" si="14"/>
        <v/>
      </c>
    </row>
    <row r="948" ht="36" customHeight="1" spans="1:4">
      <c r="A948" s="461" t="s">
        <v>796</v>
      </c>
      <c r="B948" s="381">
        <v>0</v>
      </c>
      <c r="C948" s="381">
        <v>0</v>
      </c>
      <c r="D948" s="457" t="str">
        <f t="shared" si="14"/>
        <v/>
      </c>
    </row>
    <row r="949" ht="36" customHeight="1" spans="1:4">
      <c r="A949" s="461" t="s">
        <v>797</v>
      </c>
      <c r="B949" s="381">
        <v>0</v>
      </c>
      <c r="C949" s="381">
        <v>0</v>
      </c>
      <c r="D949" s="457" t="str">
        <f t="shared" si="14"/>
        <v/>
      </c>
    </row>
    <row r="950" ht="36" customHeight="1" spans="1:4">
      <c r="A950" s="461" t="s">
        <v>798</v>
      </c>
      <c r="B950" s="460">
        <f>SUM(B951:B959)</f>
        <v>0</v>
      </c>
      <c r="C950" s="460">
        <f>SUM(C951:C959)</f>
        <v>0</v>
      </c>
      <c r="D950" s="457" t="str">
        <f t="shared" si="14"/>
        <v/>
      </c>
    </row>
    <row r="951" ht="36" customHeight="1" spans="1:4">
      <c r="A951" s="458" t="s">
        <v>91</v>
      </c>
      <c r="B951" s="462">
        <v>0</v>
      </c>
      <c r="C951" s="462">
        <v>0</v>
      </c>
      <c r="D951" s="457" t="str">
        <f t="shared" si="14"/>
        <v/>
      </c>
    </row>
    <row r="952" ht="36" customHeight="1" spans="1:4">
      <c r="A952" s="458" t="s">
        <v>92</v>
      </c>
      <c r="B952" s="381">
        <v>0</v>
      </c>
      <c r="C952" s="381">
        <v>0</v>
      </c>
      <c r="D952" s="457" t="str">
        <f t="shared" si="14"/>
        <v/>
      </c>
    </row>
    <row r="953" ht="36" customHeight="1" spans="1:4">
      <c r="A953" s="458" t="s">
        <v>93</v>
      </c>
      <c r="B953" s="460">
        <v>0</v>
      </c>
      <c r="C953" s="460">
        <v>0</v>
      </c>
      <c r="D953" s="457" t="str">
        <f t="shared" si="14"/>
        <v/>
      </c>
    </row>
    <row r="954" ht="36" customHeight="1" spans="1:4">
      <c r="A954" s="458" t="s">
        <v>799</v>
      </c>
      <c r="B954" s="459">
        <v>0</v>
      </c>
      <c r="C954" s="459">
        <v>0</v>
      </c>
      <c r="D954" s="457" t="str">
        <f t="shared" si="14"/>
        <v/>
      </c>
    </row>
    <row r="955" ht="36" customHeight="1" spans="1:4">
      <c r="A955" s="458" t="s">
        <v>800</v>
      </c>
      <c r="B955" s="462">
        <v>0</v>
      </c>
      <c r="C955" s="462">
        <v>0</v>
      </c>
      <c r="D955" s="457" t="str">
        <f t="shared" si="14"/>
        <v/>
      </c>
    </row>
    <row r="956" ht="36" customHeight="1" spans="1:4">
      <c r="A956" s="458" t="s">
        <v>801</v>
      </c>
      <c r="B956" s="381">
        <v>0</v>
      </c>
      <c r="C956" s="381">
        <v>0</v>
      </c>
      <c r="D956" s="457" t="str">
        <f t="shared" si="14"/>
        <v/>
      </c>
    </row>
    <row r="957" ht="36" customHeight="1" spans="1:4">
      <c r="A957" s="458" t="s">
        <v>802</v>
      </c>
      <c r="B957" s="381">
        <v>0</v>
      </c>
      <c r="C957" s="381">
        <v>0</v>
      </c>
      <c r="D957" s="457" t="str">
        <f t="shared" si="14"/>
        <v/>
      </c>
    </row>
    <row r="958" ht="36" customHeight="1" spans="1:4">
      <c r="A958" s="458" t="s">
        <v>803</v>
      </c>
      <c r="B958" s="381">
        <v>0</v>
      </c>
      <c r="C958" s="381">
        <v>0</v>
      </c>
      <c r="D958" s="457" t="str">
        <f t="shared" si="14"/>
        <v/>
      </c>
    </row>
    <row r="959" ht="36" customHeight="1" spans="1:4">
      <c r="A959" s="458" t="s">
        <v>804</v>
      </c>
      <c r="B959" s="381">
        <v>0</v>
      </c>
      <c r="C959" s="381">
        <v>0</v>
      </c>
      <c r="D959" s="457" t="str">
        <f t="shared" si="14"/>
        <v/>
      </c>
    </row>
    <row r="960" ht="36" customHeight="1" spans="1:4">
      <c r="A960" s="458" t="s">
        <v>805</v>
      </c>
      <c r="B960" s="460">
        <f>SUM(B961:B964)</f>
        <v>2558</v>
      </c>
      <c r="C960" s="460">
        <f>SUM(C961:C964)</f>
        <v>315</v>
      </c>
      <c r="D960" s="457">
        <f t="shared" si="14"/>
        <v>-0.876856919468335</v>
      </c>
    </row>
    <row r="961" ht="36" customHeight="1" spans="1:4">
      <c r="A961" s="458" t="s">
        <v>806</v>
      </c>
      <c r="B961" s="381">
        <v>730</v>
      </c>
      <c r="C961" s="381">
        <v>315</v>
      </c>
      <c r="D961" s="457">
        <f t="shared" si="14"/>
        <v>-0.568493150684932</v>
      </c>
    </row>
    <row r="962" ht="36" customHeight="1" spans="1:4">
      <c r="A962" s="458" t="s">
        <v>807</v>
      </c>
      <c r="B962" s="381">
        <v>755</v>
      </c>
      <c r="C962" s="381">
        <v>0</v>
      </c>
      <c r="D962" s="457">
        <f t="shared" si="14"/>
        <v>-1</v>
      </c>
    </row>
    <row r="963" ht="36" customHeight="1" spans="1:4">
      <c r="A963" s="458" t="s">
        <v>808</v>
      </c>
      <c r="B963" s="381">
        <v>1073</v>
      </c>
      <c r="C963" s="381">
        <v>0</v>
      </c>
      <c r="D963" s="457">
        <f t="shared" si="14"/>
        <v>-1</v>
      </c>
    </row>
    <row r="964" ht="36" customHeight="1" spans="1:4">
      <c r="A964" s="458" t="s">
        <v>809</v>
      </c>
      <c r="B964" s="381">
        <v>0</v>
      </c>
      <c r="C964" s="381">
        <v>0</v>
      </c>
      <c r="D964" s="457" t="str">
        <f t="shared" ref="D964:D1027" si="15">IF(B964&lt;&gt;0,C964/B964-1,"")</f>
        <v/>
      </c>
    </row>
    <row r="965" ht="36" customHeight="1" spans="1:4">
      <c r="A965" s="458" t="s">
        <v>810</v>
      </c>
      <c r="B965" s="460">
        <f>SUM(B966:B971)</f>
        <v>0</v>
      </c>
      <c r="C965" s="460">
        <f>SUM(C966:C971)</f>
        <v>50</v>
      </c>
      <c r="D965" s="457" t="str">
        <f t="shared" si="15"/>
        <v/>
      </c>
    </row>
    <row r="966" ht="36" customHeight="1" spans="1:4">
      <c r="A966" s="458" t="s">
        <v>91</v>
      </c>
      <c r="B966" s="381">
        <v>0</v>
      </c>
      <c r="C966" s="381">
        <v>0</v>
      </c>
      <c r="D966" s="457" t="str">
        <f t="shared" si="15"/>
        <v/>
      </c>
    </row>
    <row r="967" ht="36" customHeight="1" spans="1:4">
      <c r="A967" s="458" t="s">
        <v>92</v>
      </c>
      <c r="B967" s="381">
        <v>0</v>
      </c>
      <c r="C967" s="381">
        <v>0</v>
      </c>
      <c r="D967" s="457" t="str">
        <f t="shared" si="15"/>
        <v/>
      </c>
    </row>
    <row r="968" ht="36" customHeight="1" spans="1:4">
      <c r="A968" s="461" t="s">
        <v>93</v>
      </c>
      <c r="B968" s="381">
        <v>0</v>
      </c>
      <c r="C968" s="381">
        <v>0</v>
      </c>
      <c r="D968" s="457" t="str">
        <f t="shared" si="15"/>
        <v/>
      </c>
    </row>
    <row r="969" ht="36" customHeight="1" spans="1:4">
      <c r="A969" s="461" t="s">
        <v>796</v>
      </c>
      <c r="B969" s="381">
        <v>0</v>
      </c>
      <c r="C969" s="381">
        <v>0</v>
      </c>
      <c r="D969" s="457" t="str">
        <f t="shared" si="15"/>
        <v/>
      </c>
    </row>
    <row r="970" ht="36" customHeight="1" spans="1:4">
      <c r="A970" s="458" t="s">
        <v>811</v>
      </c>
      <c r="B970" s="381">
        <v>0</v>
      </c>
      <c r="C970" s="381">
        <v>0</v>
      </c>
      <c r="D970" s="457" t="str">
        <f t="shared" si="15"/>
        <v/>
      </c>
    </row>
    <row r="971" ht="36" customHeight="1" spans="1:4">
      <c r="A971" s="461" t="s">
        <v>812</v>
      </c>
      <c r="B971" s="381">
        <v>0</v>
      </c>
      <c r="C971" s="381">
        <v>50</v>
      </c>
      <c r="D971" s="457" t="str">
        <f t="shared" si="15"/>
        <v/>
      </c>
    </row>
    <row r="972" ht="36" customHeight="1" spans="1:4">
      <c r="A972" s="458" t="s">
        <v>813</v>
      </c>
      <c r="B972" s="460">
        <f>SUM(B973:B976)</f>
        <v>0</v>
      </c>
      <c r="C972" s="460">
        <f>SUM(C973:C976)</f>
        <v>0</v>
      </c>
      <c r="D972" s="457" t="str">
        <f t="shared" si="15"/>
        <v/>
      </c>
    </row>
    <row r="973" ht="36" customHeight="1" spans="1:4">
      <c r="A973" s="461" t="s">
        <v>814</v>
      </c>
      <c r="B973" s="381">
        <v>0</v>
      </c>
      <c r="C973" s="381">
        <v>0</v>
      </c>
      <c r="D973" s="457" t="str">
        <f t="shared" si="15"/>
        <v/>
      </c>
    </row>
    <row r="974" ht="36" customHeight="1" spans="1:4">
      <c r="A974" s="458" t="s">
        <v>815</v>
      </c>
      <c r="B974" s="381">
        <v>0</v>
      </c>
      <c r="C974" s="381">
        <v>0</v>
      </c>
      <c r="D974" s="457" t="str">
        <f t="shared" si="15"/>
        <v/>
      </c>
    </row>
    <row r="975" ht="36" customHeight="1" spans="1:4">
      <c r="A975" s="458" t="s">
        <v>816</v>
      </c>
      <c r="B975" s="381">
        <v>0</v>
      </c>
      <c r="C975" s="381">
        <v>0</v>
      </c>
      <c r="D975" s="457" t="str">
        <f t="shared" si="15"/>
        <v/>
      </c>
    </row>
    <row r="976" ht="36" customHeight="1" spans="1:4">
      <c r="A976" s="458" t="s">
        <v>817</v>
      </c>
      <c r="B976" s="381">
        <v>0</v>
      </c>
      <c r="C976" s="381">
        <v>0</v>
      </c>
      <c r="D976" s="457" t="str">
        <f t="shared" si="15"/>
        <v/>
      </c>
    </row>
    <row r="977" ht="36" customHeight="1" spans="1:4">
      <c r="A977" s="458" t="s">
        <v>818</v>
      </c>
      <c r="B977" s="460">
        <f>SUM(B978:B979)</f>
        <v>0</v>
      </c>
      <c r="C977" s="460">
        <f>SUM(C978:C979)</f>
        <v>1060</v>
      </c>
      <c r="D977" s="457" t="str">
        <f t="shared" si="15"/>
        <v/>
      </c>
    </row>
    <row r="978" ht="36" customHeight="1" spans="1:4">
      <c r="A978" s="458" t="s">
        <v>819</v>
      </c>
      <c r="B978" s="462">
        <v>0</v>
      </c>
      <c r="C978" s="462">
        <v>1060</v>
      </c>
      <c r="D978" s="457" t="str">
        <f t="shared" si="15"/>
        <v/>
      </c>
    </row>
    <row r="979" ht="36" customHeight="1" spans="1:4">
      <c r="A979" s="458" t="s">
        <v>820</v>
      </c>
      <c r="B979" s="381">
        <v>0</v>
      </c>
      <c r="C979" s="381">
        <v>0</v>
      </c>
      <c r="D979" s="457" t="str">
        <f t="shared" si="15"/>
        <v/>
      </c>
    </row>
    <row r="980" ht="36" customHeight="1" spans="1:4">
      <c r="A980" s="455" t="s">
        <v>821</v>
      </c>
      <c r="B980" s="463">
        <f>SUM(B981,B991,B1007,B1012,B1026,B1033,B1040)</f>
        <v>14115</v>
      </c>
      <c r="C980" s="463">
        <f>SUM(C981,C991,C1007,C1012,C1026,C1033,C1040)</f>
        <v>10979</v>
      </c>
      <c r="D980" s="457">
        <f t="shared" si="15"/>
        <v>-0.222174991144173</v>
      </c>
    </row>
    <row r="981" ht="36" customHeight="1" spans="1:4">
      <c r="A981" s="461" t="s">
        <v>822</v>
      </c>
      <c r="B981" s="460">
        <f>SUM(B982:B990)</f>
        <v>6744</v>
      </c>
      <c r="C981" s="460">
        <f>SUM(C982:C990)</f>
        <v>6819</v>
      </c>
      <c r="D981" s="457">
        <f t="shared" si="15"/>
        <v>0.0111209964412811</v>
      </c>
    </row>
    <row r="982" ht="36" customHeight="1" spans="1:4">
      <c r="A982" s="458" t="s">
        <v>91</v>
      </c>
      <c r="B982" s="381">
        <v>1059</v>
      </c>
      <c r="C982" s="381">
        <v>1142</v>
      </c>
      <c r="D982" s="457">
        <f t="shared" si="15"/>
        <v>0.0783758262511804</v>
      </c>
    </row>
    <row r="983" ht="36" customHeight="1" spans="1:4">
      <c r="A983" s="458" t="s">
        <v>92</v>
      </c>
      <c r="B983" s="381">
        <v>5685</v>
      </c>
      <c r="C983" s="381">
        <v>5677</v>
      </c>
      <c r="D983" s="457">
        <f t="shared" si="15"/>
        <v>-0.00140721196130167</v>
      </c>
    </row>
    <row r="984" ht="36" customHeight="1" spans="1:4">
      <c r="A984" s="458" t="s">
        <v>93</v>
      </c>
      <c r="B984" s="381">
        <v>0</v>
      </c>
      <c r="C984" s="381">
        <v>0</v>
      </c>
      <c r="D984" s="457" t="str">
        <f t="shared" si="15"/>
        <v/>
      </c>
    </row>
    <row r="985" ht="36" customHeight="1" spans="1:4">
      <c r="A985" s="461" t="s">
        <v>823</v>
      </c>
      <c r="B985" s="381">
        <v>0</v>
      </c>
      <c r="C985" s="381">
        <v>0</v>
      </c>
      <c r="D985" s="457" t="str">
        <f t="shared" si="15"/>
        <v/>
      </c>
    </row>
    <row r="986" ht="36" customHeight="1" spans="1:4">
      <c r="A986" s="461" t="s">
        <v>824</v>
      </c>
      <c r="B986" s="381">
        <v>0</v>
      </c>
      <c r="C986" s="381">
        <v>0</v>
      </c>
      <c r="D986" s="457" t="str">
        <f t="shared" si="15"/>
        <v/>
      </c>
    </row>
    <row r="987" ht="36" customHeight="1" spans="1:4">
      <c r="A987" s="458" t="s">
        <v>825</v>
      </c>
      <c r="B987" s="460">
        <v>0</v>
      </c>
      <c r="C987" s="460">
        <v>0</v>
      </c>
      <c r="D987" s="457" t="str">
        <f t="shared" si="15"/>
        <v/>
      </c>
    </row>
    <row r="988" ht="36" customHeight="1" spans="1:4">
      <c r="A988" s="458" t="s">
        <v>826</v>
      </c>
      <c r="B988" s="462">
        <v>0</v>
      </c>
      <c r="C988" s="462">
        <v>0</v>
      </c>
      <c r="D988" s="457" t="str">
        <f t="shared" si="15"/>
        <v/>
      </c>
    </row>
    <row r="989" ht="36" customHeight="1" spans="1:4">
      <c r="A989" s="458" t="s">
        <v>827</v>
      </c>
      <c r="B989" s="381">
        <v>0</v>
      </c>
      <c r="C989" s="381">
        <v>0</v>
      </c>
      <c r="D989" s="457" t="str">
        <f t="shared" si="15"/>
        <v/>
      </c>
    </row>
    <row r="990" ht="36" customHeight="1" spans="1:4">
      <c r="A990" s="458" t="s">
        <v>828</v>
      </c>
      <c r="B990" s="381">
        <v>0</v>
      </c>
      <c r="C990" s="381">
        <v>0</v>
      </c>
      <c r="D990" s="457" t="str">
        <f t="shared" si="15"/>
        <v/>
      </c>
    </row>
    <row r="991" ht="36" customHeight="1" spans="1:4">
      <c r="A991" s="461" t="s">
        <v>829</v>
      </c>
      <c r="B991" s="460">
        <f>SUM(B992:B1006)</f>
        <v>0</v>
      </c>
      <c r="C991" s="460">
        <f>SUM(C992:C1006)</f>
        <v>0</v>
      </c>
      <c r="D991" s="457" t="str">
        <f t="shared" si="15"/>
        <v/>
      </c>
    </row>
    <row r="992" ht="36" customHeight="1" spans="1:4">
      <c r="A992" s="458" t="s">
        <v>91</v>
      </c>
      <c r="B992" s="381">
        <v>0</v>
      </c>
      <c r="C992" s="381">
        <v>0</v>
      </c>
      <c r="D992" s="457" t="str">
        <f t="shared" si="15"/>
        <v/>
      </c>
    </row>
    <row r="993" ht="36" customHeight="1" spans="1:4">
      <c r="A993" s="461" t="s">
        <v>92</v>
      </c>
      <c r="B993" s="381">
        <v>0</v>
      </c>
      <c r="C993" s="381">
        <v>0</v>
      </c>
      <c r="D993" s="457" t="str">
        <f t="shared" si="15"/>
        <v/>
      </c>
    </row>
    <row r="994" ht="36" customHeight="1" spans="1:4">
      <c r="A994" s="461" t="s">
        <v>93</v>
      </c>
      <c r="B994" s="381">
        <v>0</v>
      </c>
      <c r="C994" s="381">
        <v>0</v>
      </c>
      <c r="D994" s="457" t="str">
        <f t="shared" si="15"/>
        <v/>
      </c>
    </row>
    <row r="995" ht="36" customHeight="1" spans="1:4">
      <c r="A995" s="458" t="s">
        <v>830</v>
      </c>
      <c r="B995" s="381">
        <v>0</v>
      </c>
      <c r="C995" s="381">
        <v>0</v>
      </c>
      <c r="D995" s="457" t="str">
        <f t="shared" si="15"/>
        <v/>
      </c>
    </row>
    <row r="996" ht="36" customHeight="1" spans="1:4">
      <c r="A996" s="461" t="s">
        <v>831</v>
      </c>
      <c r="B996" s="381">
        <v>0</v>
      </c>
      <c r="C996" s="381">
        <v>0</v>
      </c>
      <c r="D996" s="457" t="str">
        <f t="shared" si="15"/>
        <v/>
      </c>
    </row>
    <row r="997" ht="36" customHeight="1" spans="1:4">
      <c r="A997" s="458" t="s">
        <v>832</v>
      </c>
      <c r="B997" s="460">
        <v>0</v>
      </c>
      <c r="C997" s="460">
        <v>0</v>
      </c>
      <c r="D997" s="457" t="str">
        <f t="shared" si="15"/>
        <v/>
      </c>
    </row>
    <row r="998" ht="36" customHeight="1" spans="1:4">
      <c r="A998" s="458" t="s">
        <v>833</v>
      </c>
      <c r="B998" s="462">
        <v>0</v>
      </c>
      <c r="C998" s="462">
        <v>0</v>
      </c>
      <c r="D998" s="457" t="str">
        <f t="shared" si="15"/>
        <v/>
      </c>
    </row>
    <row r="999" ht="36" customHeight="1" spans="1:4">
      <c r="A999" s="458" t="s">
        <v>834</v>
      </c>
      <c r="B999" s="381">
        <v>0</v>
      </c>
      <c r="C999" s="381">
        <v>0</v>
      </c>
      <c r="D999" s="457" t="str">
        <f t="shared" si="15"/>
        <v/>
      </c>
    </row>
    <row r="1000" ht="36" customHeight="1" spans="1:4">
      <c r="A1000" s="458" t="s">
        <v>835</v>
      </c>
      <c r="B1000" s="381">
        <v>0</v>
      </c>
      <c r="C1000" s="381">
        <v>0</v>
      </c>
      <c r="D1000" s="457" t="str">
        <f t="shared" si="15"/>
        <v/>
      </c>
    </row>
    <row r="1001" ht="36" customHeight="1" spans="1:4">
      <c r="A1001" s="458" t="s">
        <v>836</v>
      </c>
      <c r="B1001" s="381">
        <v>0</v>
      </c>
      <c r="C1001" s="381">
        <v>0</v>
      </c>
      <c r="D1001" s="457" t="str">
        <f t="shared" si="15"/>
        <v/>
      </c>
    </row>
    <row r="1002" ht="36" customHeight="1" spans="1:4">
      <c r="A1002" s="458" t="s">
        <v>837</v>
      </c>
      <c r="B1002" s="460">
        <v>0</v>
      </c>
      <c r="C1002" s="460">
        <v>0</v>
      </c>
      <c r="D1002" s="457" t="str">
        <f t="shared" si="15"/>
        <v/>
      </c>
    </row>
    <row r="1003" ht="36" customHeight="1" spans="1:4">
      <c r="A1003" s="458" t="s">
        <v>838</v>
      </c>
      <c r="B1003" s="462">
        <v>0</v>
      </c>
      <c r="C1003" s="462">
        <v>0</v>
      </c>
      <c r="D1003" s="457" t="str">
        <f t="shared" si="15"/>
        <v/>
      </c>
    </row>
    <row r="1004" ht="36" customHeight="1" spans="1:4">
      <c r="A1004" s="458" t="s">
        <v>839</v>
      </c>
      <c r="B1004" s="381">
        <v>0</v>
      </c>
      <c r="C1004" s="381">
        <v>0</v>
      </c>
      <c r="D1004" s="457" t="str">
        <f t="shared" si="15"/>
        <v/>
      </c>
    </row>
    <row r="1005" ht="36" customHeight="1" spans="1:4">
      <c r="A1005" s="461" t="s">
        <v>840</v>
      </c>
      <c r="B1005" s="381">
        <v>0</v>
      </c>
      <c r="C1005" s="381">
        <v>0</v>
      </c>
      <c r="D1005" s="457" t="str">
        <f t="shared" si="15"/>
        <v/>
      </c>
    </row>
    <row r="1006" ht="36" customHeight="1" spans="1:4">
      <c r="A1006" s="461" t="s">
        <v>841</v>
      </c>
      <c r="B1006" s="381">
        <v>0</v>
      </c>
      <c r="C1006" s="381">
        <v>0</v>
      </c>
      <c r="D1006" s="457" t="str">
        <f t="shared" si="15"/>
        <v/>
      </c>
    </row>
    <row r="1007" ht="36" customHeight="1" spans="1:4">
      <c r="A1007" s="458" t="s">
        <v>842</v>
      </c>
      <c r="B1007" s="460">
        <f>SUM(B1008:B1011)</f>
        <v>0</v>
      </c>
      <c r="C1007" s="460">
        <f>SUM(C1008:C1011)</f>
        <v>0</v>
      </c>
      <c r="D1007" s="457" t="str">
        <f t="shared" si="15"/>
        <v/>
      </c>
    </row>
    <row r="1008" ht="36" customHeight="1" spans="1:4">
      <c r="A1008" s="458" t="s">
        <v>91</v>
      </c>
      <c r="B1008" s="381">
        <v>0</v>
      </c>
      <c r="C1008" s="381">
        <v>0</v>
      </c>
      <c r="D1008" s="457" t="str">
        <f t="shared" si="15"/>
        <v/>
      </c>
    </row>
    <row r="1009" ht="36" customHeight="1" spans="1:4">
      <c r="A1009" s="458" t="s">
        <v>92</v>
      </c>
      <c r="B1009" s="460">
        <v>0</v>
      </c>
      <c r="C1009" s="460">
        <v>0</v>
      </c>
      <c r="D1009" s="457" t="str">
        <f t="shared" si="15"/>
        <v/>
      </c>
    </row>
    <row r="1010" ht="36" customHeight="1" spans="1:4">
      <c r="A1010" s="458" t="s">
        <v>93</v>
      </c>
      <c r="B1010" s="462">
        <v>0</v>
      </c>
      <c r="C1010" s="462">
        <v>0</v>
      </c>
      <c r="D1010" s="457" t="str">
        <f t="shared" si="15"/>
        <v/>
      </c>
    </row>
    <row r="1011" ht="36" customHeight="1" spans="1:4">
      <c r="A1011" s="458" t="s">
        <v>843</v>
      </c>
      <c r="B1011" s="381">
        <v>0</v>
      </c>
      <c r="C1011" s="381">
        <v>0</v>
      </c>
      <c r="D1011" s="457" t="str">
        <f t="shared" si="15"/>
        <v/>
      </c>
    </row>
    <row r="1012" ht="36" customHeight="1" spans="1:4">
      <c r="A1012" s="458" t="s">
        <v>844</v>
      </c>
      <c r="B1012" s="460">
        <f>SUM(B1013:B1025)</f>
        <v>5058</v>
      </c>
      <c r="C1012" s="460">
        <f>SUM(C1013:C1025)</f>
        <v>1846</v>
      </c>
      <c r="D1012" s="457">
        <f t="shared" si="15"/>
        <v>-0.635033610122578</v>
      </c>
    </row>
    <row r="1013" ht="36" customHeight="1" spans="1:4">
      <c r="A1013" s="458" t="s">
        <v>91</v>
      </c>
      <c r="B1013" s="381">
        <v>0</v>
      </c>
      <c r="C1013" s="381">
        <v>1311</v>
      </c>
      <c r="D1013" s="457" t="str">
        <f t="shared" si="15"/>
        <v/>
      </c>
    </row>
    <row r="1014" ht="36" customHeight="1" spans="1:4">
      <c r="A1014" s="458" t="s">
        <v>92</v>
      </c>
      <c r="B1014" s="460">
        <v>0</v>
      </c>
      <c r="C1014" s="460">
        <v>0</v>
      </c>
      <c r="D1014" s="457" t="str">
        <f t="shared" si="15"/>
        <v/>
      </c>
    </row>
    <row r="1015" ht="36" customHeight="1" spans="1:4">
      <c r="A1015" s="458" t="s">
        <v>93</v>
      </c>
      <c r="B1015" s="462">
        <v>0</v>
      </c>
      <c r="C1015" s="462">
        <v>0</v>
      </c>
      <c r="D1015" s="457" t="str">
        <f t="shared" si="15"/>
        <v/>
      </c>
    </row>
    <row r="1016" ht="36" customHeight="1" spans="1:4">
      <c r="A1016" s="458" t="s">
        <v>845</v>
      </c>
      <c r="B1016" s="381">
        <v>0</v>
      </c>
      <c r="C1016" s="381">
        <v>0</v>
      </c>
      <c r="D1016" s="457" t="str">
        <f t="shared" si="15"/>
        <v/>
      </c>
    </row>
    <row r="1017" ht="36" customHeight="1" spans="1:4">
      <c r="A1017" s="458" t="s">
        <v>846</v>
      </c>
      <c r="B1017" s="460">
        <v>0</v>
      </c>
      <c r="C1017" s="460">
        <v>0</v>
      </c>
      <c r="D1017" s="457" t="str">
        <f t="shared" si="15"/>
        <v/>
      </c>
    </row>
    <row r="1018" ht="36" customHeight="1" spans="1:4">
      <c r="A1018" s="458" t="s">
        <v>847</v>
      </c>
      <c r="B1018" s="459">
        <v>0</v>
      </c>
      <c r="C1018" s="459">
        <v>0</v>
      </c>
      <c r="D1018" s="457" t="str">
        <f t="shared" si="15"/>
        <v/>
      </c>
    </row>
    <row r="1019" ht="36" customHeight="1" spans="1:4">
      <c r="A1019" s="458" t="s">
        <v>848</v>
      </c>
      <c r="B1019" s="462">
        <v>3592</v>
      </c>
      <c r="C1019" s="462">
        <v>0</v>
      </c>
      <c r="D1019" s="457">
        <f t="shared" si="15"/>
        <v>-1</v>
      </c>
    </row>
    <row r="1020" ht="36" customHeight="1" spans="1:4">
      <c r="A1020" s="458" t="s">
        <v>849</v>
      </c>
      <c r="B1020" s="381">
        <v>0</v>
      </c>
      <c r="C1020" s="381">
        <v>0</v>
      </c>
      <c r="D1020" s="457" t="str">
        <f t="shared" si="15"/>
        <v/>
      </c>
    </row>
    <row r="1021" ht="36" customHeight="1" spans="1:4">
      <c r="A1021" s="458" t="s">
        <v>850</v>
      </c>
      <c r="B1021" s="381">
        <v>1426</v>
      </c>
      <c r="C1021" s="381">
        <v>535</v>
      </c>
      <c r="D1021" s="457">
        <f t="shared" si="15"/>
        <v>-0.624824684431978</v>
      </c>
    </row>
    <row r="1022" ht="36" customHeight="1" spans="1:4">
      <c r="A1022" s="458" t="s">
        <v>851</v>
      </c>
      <c r="B1022" s="381">
        <v>0</v>
      </c>
      <c r="C1022" s="381">
        <v>0</v>
      </c>
      <c r="D1022" s="457" t="str">
        <f t="shared" si="15"/>
        <v/>
      </c>
    </row>
    <row r="1023" ht="36" customHeight="1" spans="1:4">
      <c r="A1023" s="458" t="s">
        <v>796</v>
      </c>
      <c r="B1023" s="381">
        <v>0</v>
      </c>
      <c r="C1023" s="381">
        <v>0</v>
      </c>
      <c r="D1023" s="457" t="str">
        <f t="shared" si="15"/>
        <v/>
      </c>
    </row>
    <row r="1024" ht="36" customHeight="1" spans="1:4">
      <c r="A1024" s="461" t="s">
        <v>852</v>
      </c>
      <c r="B1024" s="381">
        <v>0</v>
      </c>
      <c r="C1024" s="381">
        <v>0</v>
      </c>
      <c r="D1024" s="457" t="str">
        <f t="shared" si="15"/>
        <v/>
      </c>
    </row>
    <row r="1025" ht="36" customHeight="1" spans="1:4">
      <c r="A1025" s="458" t="s">
        <v>853</v>
      </c>
      <c r="B1025" s="381">
        <v>40</v>
      </c>
      <c r="C1025" s="381">
        <v>0</v>
      </c>
      <c r="D1025" s="457">
        <f t="shared" si="15"/>
        <v>-1</v>
      </c>
    </row>
    <row r="1026" ht="36" customHeight="1" spans="1:4">
      <c r="A1026" s="458" t="s">
        <v>854</v>
      </c>
      <c r="B1026" s="460">
        <f>SUM(B1027:B1032)</f>
        <v>1175</v>
      </c>
      <c r="C1026" s="460">
        <f>SUM(C1027:C1032)</f>
        <v>1256</v>
      </c>
      <c r="D1026" s="457">
        <f t="shared" si="15"/>
        <v>0.068936170212766</v>
      </c>
    </row>
    <row r="1027" ht="36" customHeight="1" spans="1:4">
      <c r="A1027" s="461" t="s">
        <v>91</v>
      </c>
      <c r="B1027" s="381">
        <v>211</v>
      </c>
      <c r="C1027" s="381">
        <v>648</v>
      </c>
      <c r="D1027" s="457">
        <f t="shared" si="15"/>
        <v>2.07109004739336</v>
      </c>
    </row>
    <row r="1028" ht="36" customHeight="1" spans="1:4">
      <c r="A1028" s="458" t="s">
        <v>92</v>
      </c>
      <c r="B1028" s="460">
        <v>146</v>
      </c>
      <c r="C1028" s="460">
        <v>0</v>
      </c>
      <c r="D1028" s="457">
        <f t="shared" ref="D1028:D1091" si="16">IF(B1028&lt;&gt;0,C1028/B1028-1,"")</f>
        <v>-1</v>
      </c>
    </row>
    <row r="1029" ht="36" customHeight="1" spans="1:4">
      <c r="A1029" s="458" t="s">
        <v>93</v>
      </c>
      <c r="B1029" s="462">
        <v>0</v>
      </c>
      <c r="C1029" s="462">
        <v>0</v>
      </c>
      <c r="D1029" s="457" t="str">
        <f t="shared" si="16"/>
        <v/>
      </c>
    </row>
    <row r="1030" ht="36" customHeight="1" spans="1:4">
      <c r="A1030" s="458" t="s">
        <v>855</v>
      </c>
      <c r="B1030" s="381">
        <v>0</v>
      </c>
      <c r="C1030" s="381">
        <v>0</v>
      </c>
      <c r="D1030" s="457" t="str">
        <f t="shared" si="16"/>
        <v/>
      </c>
    </row>
    <row r="1031" ht="36" customHeight="1" spans="1:4">
      <c r="A1031" s="458" t="s">
        <v>856</v>
      </c>
      <c r="B1031" s="381">
        <v>0</v>
      </c>
      <c r="C1031" s="381">
        <v>0</v>
      </c>
      <c r="D1031" s="457" t="str">
        <f t="shared" si="16"/>
        <v/>
      </c>
    </row>
    <row r="1032" ht="36" customHeight="1" spans="1:4">
      <c r="A1032" s="458" t="s">
        <v>857</v>
      </c>
      <c r="B1032" s="381">
        <v>818</v>
      </c>
      <c r="C1032" s="381">
        <v>608</v>
      </c>
      <c r="D1032" s="457">
        <f t="shared" si="16"/>
        <v>-0.256723716381418</v>
      </c>
    </row>
    <row r="1033" ht="36" customHeight="1" spans="1:4">
      <c r="A1033" s="458" t="s">
        <v>858</v>
      </c>
      <c r="B1033" s="460">
        <f>SUM(B1034:B1039)</f>
        <v>120</v>
      </c>
      <c r="C1033" s="460">
        <f>SUM(C1034:C1039)</f>
        <v>898</v>
      </c>
      <c r="D1033" s="457">
        <f t="shared" si="16"/>
        <v>6.48333333333333</v>
      </c>
    </row>
    <row r="1034" ht="36" customHeight="1" spans="1:4">
      <c r="A1034" s="458" t="s">
        <v>91</v>
      </c>
      <c r="B1034" s="381">
        <v>0</v>
      </c>
      <c r="C1034" s="381">
        <v>0</v>
      </c>
      <c r="D1034" s="457" t="str">
        <f t="shared" si="16"/>
        <v/>
      </c>
    </row>
    <row r="1035" ht="36" customHeight="1" spans="1:4">
      <c r="A1035" s="461" t="s">
        <v>92</v>
      </c>
      <c r="B1035" s="381">
        <v>50</v>
      </c>
      <c r="C1035" s="381">
        <v>80</v>
      </c>
      <c r="D1035" s="457">
        <f t="shared" si="16"/>
        <v>0.6</v>
      </c>
    </row>
    <row r="1036" ht="36" customHeight="1" spans="1:4">
      <c r="A1036" s="458" t="s">
        <v>93</v>
      </c>
      <c r="B1036" s="381">
        <v>0</v>
      </c>
      <c r="C1036" s="381">
        <v>0</v>
      </c>
      <c r="D1036" s="457" t="str">
        <f t="shared" si="16"/>
        <v/>
      </c>
    </row>
    <row r="1037" ht="36" customHeight="1" spans="1:4">
      <c r="A1037" s="458" t="s">
        <v>859</v>
      </c>
      <c r="B1037" s="381">
        <v>0</v>
      </c>
      <c r="C1037" s="381">
        <v>0</v>
      </c>
      <c r="D1037" s="457" t="str">
        <f t="shared" si="16"/>
        <v/>
      </c>
    </row>
    <row r="1038" ht="36" customHeight="1" spans="1:4">
      <c r="A1038" s="461" t="s">
        <v>860</v>
      </c>
      <c r="B1038" s="381">
        <v>40</v>
      </c>
      <c r="C1038" s="381">
        <v>0</v>
      </c>
      <c r="D1038" s="457">
        <f t="shared" si="16"/>
        <v>-1</v>
      </c>
    </row>
    <row r="1039" ht="36" customHeight="1" spans="1:4">
      <c r="A1039" s="461" t="s">
        <v>861</v>
      </c>
      <c r="B1039" s="381">
        <v>30</v>
      </c>
      <c r="C1039" s="381">
        <v>818</v>
      </c>
      <c r="D1039" s="457">
        <f t="shared" si="16"/>
        <v>26.2666666666667</v>
      </c>
    </row>
    <row r="1040" ht="36" customHeight="1" spans="1:4">
      <c r="A1040" s="461" t="s">
        <v>862</v>
      </c>
      <c r="B1040" s="460">
        <f>SUM(B1041:B1045)</f>
        <v>1018</v>
      </c>
      <c r="C1040" s="460">
        <f>SUM(C1041:C1045)</f>
        <v>160</v>
      </c>
      <c r="D1040" s="457">
        <f t="shared" si="16"/>
        <v>-0.842829076620825</v>
      </c>
    </row>
    <row r="1041" ht="36" customHeight="1" spans="1:4">
      <c r="A1041" s="461" t="s">
        <v>863</v>
      </c>
      <c r="B1041" s="381">
        <v>0</v>
      </c>
      <c r="C1041" s="381">
        <v>0</v>
      </c>
      <c r="D1041" s="457" t="str">
        <f t="shared" si="16"/>
        <v/>
      </c>
    </row>
    <row r="1042" ht="36" customHeight="1" spans="1:4">
      <c r="A1042" s="461" t="s">
        <v>864</v>
      </c>
      <c r="B1042" s="381">
        <v>0</v>
      </c>
      <c r="C1042" s="381">
        <v>0</v>
      </c>
      <c r="D1042" s="457" t="str">
        <f t="shared" si="16"/>
        <v/>
      </c>
    </row>
    <row r="1043" ht="36" customHeight="1" spans="1:4">
      <c r="A1043" s="458" t="s">
        <v>865</v>
      </c>
      <c r="B1043" s="381">
        <v>0</v>
      </c>
      <c r="C1043" s="381">
        <v>0</v>
      </c>
      <c r="D1043" s="457" t="str">
        <f t="shared" si="16"/>
        <v/>
      </c>
    </row>
    <row r="1044" ht="36" customHeight="1" spans="1:4">
      <c r="A1044" s="458" t="s">
        <v>866</v>
      </c>
      <c r="B1044" s="460">
        <v>0</v>
      </c>
      <c r="C1044" s="460">
        <v>0</v>
      </c>
      <c r="D1044" s="457" t="str">
        <f t="shared" si="16"/>
        <v/>
      </c>
    </row>
    <row r="1045" ht="36" customHeight="1" spans="1:4">
      <c r="A1045" s="458" t="s">
        <v>867</v>
      </c>
      <c r="B1045" s="462">
        <v>1018</v>
      </c>
      <c r="C1045" s="462">
        <v>160</v>
      </c>
      <c r="D1045" s="457">
        <f t="shared" si="16"/>
        <v>-0.842829076620825</v>
      </c>
    </row>
    <row r="1046" ht="36" customHeight="1" spans="1:4">
      <c r="A1046" s="455" t="s">
        <v>61</v>
      </c>
      <c r="B1046" s="463">
        <f>SUM(B1047,B1057,B1063)</f>
        <v>1388</v>
      </c>
      <c r="C1046" s="463">
        <f>SUM(C1047,C1057,C1063)</f>
        <v>1716</v>
      </c>
      <c r="D1046" s="457">
        <f t="shared" si="16"/>
        <v>0.236311239193083</v>
      </c>
    </row>
    <row r="1047" ht="36" customHeight="1" spans="1:4">
      <c r="A1047" s="461" t="s">
        <v>868</v>
      </c>
      <c r="B1047" s="460">
        <f>SUM(B1048:B1056)</f>
        <v>1255</v>
      </c>
      <c r="C1047" s="460">
        <f>SUM(C1048:C1056)</f>
        <v>391</v>
      </c>
      <c r="D1047" s="457">
        <f t="shared" si="16"/>
        <v>-0.688446215139442</v>
      </c>
    </row>
    <row r="1048" ht="36" customHeight="1" spans="1:4">
      <c r="A1048" s="458" t="s">
        <v>91</v>
      </c>
      <c r="B1048" s="381">
        <v>315</v>
      </c>
      <c r="C1048" s="381">
        <v>321</v>
      </c>
      <c r="D1048" s="457">
        <f t="shared" si="16"/>
        <v>0.019047619047619</v>
      </c>
    </row>
    <row r="1049" ht="36" customHeight="1" spans="1:4">
      <c r="A1049" s="458" t="s">
        <v>92</v>
      </c>
      <c r="B1049" s="460">
        <v>0</v>
      </c>
      <c r="C1049" s="460">
        <v>0</v>
      </c>
      <c r="D1049" s="457" t="str">
        <f t="shared" si="16"/>
        <v/>
      </c>
    </row>
    <row r="1050" ht="36" customHeight="1" spans="1:4">
      <c r="A1050" s="458" t="s">
        <v>93</v>
      </c>
      <c r="B1050" s="462">
        <v>0</v>
      </c>
      <c r="C1050" s="462">
        <v>0</v>
      </c>
      <c r="D1050" s="457" t="str">
        <f t="shared" si="16"/>
        <v/>
      </c>
    </row>
    <row r="1051" ht="36" customHeight="1" spans="1:4">
      <c r="A1051" s="458" t="s">
        <v>869</v>
      </c>
      <c r="B1051" s="381">
        <v>0</v>
      </c>
      <c r="C1051" s="381">
        <v>0</v>
      </c>
      <c r="D1051" s="457" t="str">
        <f t="shared" si="16"/>
        <v/>
      </c>
    </row>
    <row r="1052" ht="36" customHeight="1" spans="1:4">
      <c r="A1052" s="458" t="s">
        <v>870</v>
      </c>
      <c r="B1052" s="381">
        <v>0</v>
      </c>
      <c r="C1052" s="381">
        <v>0</v>
      </c>
      <c r="D1052" s="457" t="str">
        <f t="shared" si="16"/>
        <v/>
      </c>
    </row>
    <row r="1053" ht="36" customHeight="1" spans="1:4">
      <c r="A1053" s="458" t="s">
        <v>871</v>
      </c>
      <c r="B1053" s="381">
        <v>0</v>
      </c>
      <c r="C1053" s="381">
        <v>0</v>
      </c>
      <c r="D1053" s="457" t="str">
        <f t="shared" si="16"/>
        <v/>
      </c>
    </row>
    <row r="1054" ht="36" customHeight="1" spans="1:4">
      <c r="A1054" s="461" t="s">
        <v>872</v>
      </c>
      <c r="B1054" s="381">
        <v>0</v>
      </c>
      <c r="C1054" s="381">
        <v>0</v>
      </c>
      <c r="D1054" s="457" t="str">
        <f t="shared" si="16"/>
        <v/>
      </c>
    </row>
    <row r="1055" ht="36" customHeight="1" spans="1:4">
      <c r="A1055" s="458" t="s">
        <v>100</v>
      </c>
      <c r="B1055" s="381">
        <v>0</v>
      </c>
      <c r="C1055" s="381">
        <v>0</v>
      </c>
      <c r="D1055" s="457" t="str">
        <f t="shared" si="16"/>
        <v/>
      </c>
    </row>
    <row r="1056" ht="36" customHeight="1" spans="1:4">
      <c r="A1056" s="458" t="s">
        <v>873</v>
      </c>
      <c r="B1056" s="381">
        <v>940</v>
      </c>
      <c r="C1056" s="381">
        <v>70</v>
      </c>
      <c r="D1056" s="457">
        <f t="shared" si="16"/>
        <v>-0.925531914893617</v>
      </c>
    </row>
    <row r="1057" ht="36" customHeight="1" spans="1:4">
      <c r="A1057" s="458" t="s">
        <v>874</v>
      </c>
      <c r="B1057" s="460">
        <f>SUM(B1058:B1062)</f>
        <v>133</v>
      </c>
      <c r="C1057" s="460">
        <f>SUM(C1058:C1062)</f>
        <v>1325</v>
      </c>
      <c r="D1057" s="457">
        <f t="shared" si="16"/>
        <v>8.96240601503759</v>
      </c>
    </row>
    <row r="1058" ht="36" customHeight="1" spans="1:4">
      <c r="A1058" s="461" t="s">
        <v>91</v>
      </c>
      <c r="B1058" s="381">
        <v>0</v>
      </c>
      <c r="C1058" s="381">
        <v>0</v>
      </c>
      <c r="D1058" s="457" t="str">
        <f t="shared" si="16"/>
        <v/>
      </c>
    </row>
    <row r="1059" ht="36" customHeight="1" spans="1:4">
      <c r="A1059" s="458" t="s">
        <v>92</v>
      </c>
      <c r="B1059" s="381">
        <v>0</v>
      </c>
      <c r="C1059" s="381">
        <v>0</v>
      </c>
      <c r="D1059" s="457" t="str">
        <f t="shared" si="16"/>
        <v/>
      </c>
    </row>
    <row r="1060" ht="36" customHeight="1" spans="1:4">
      <c r="A1060" s="458" t="s">
        <v>93</v>
      </c>
      <c r="B1060" s="381">
        <v>0</v>
      </c>
      <c r="C1060" s="381">
        <v>0</v>
      </c>
      <c r="D1060" s="457" t="str">
        <f t="shared" si="16"/>
        <v/>
      </c>
    </row>
    <row r="1061" ht="36" customHeight="1" spans="1:4">
      <c r="A1061" s="458" t="s">
        <v>875</v>
      </c>
      <c r="B1061" s="381">
        <v>0</v>
      </c>
      <c r="C1061" s="381">
        <v>0</v>
      </c>
      <c r="D1061" s="457" t="str">
        <f t="shared" si="16"/>
        <v/>
      </c>
    </row>
    <row r="1062" ht="36" customHeight="1" spans="1:4">
      <c r="A1062" s="458" t="s">
        <v>876</v>
      </c>
      <c r="B1062" s="381">
        <v>133</v>
      </c>
      <c r="C1062" s="381">
        <v>1325</v>
      </c>
      <c r="D1062" s="457">
        <f t="shared" si="16"/>
        <v>8.96240601503759</v>
      </c>
    </row>
    <row r="1063" ht="36" customHeight="1" spans="1:4">
      <c r="A1063" s="458" t="s">
        <v>877</v>
      </c>
      <c r="B1063" s="460">
        <f>SUM(B1064:B1065)</f>
        <v>0</v>
      </c>
      <c r="C1063" s="460">
        <f>SUM(C1064:C1065)</f>
        <v>0</v>
      </c>
      <c r="D1063" s="457" t="str">
        <f t="shared" si="16"/>
        <v/>
      </c>
    </row>
    <row r="1064" ht="36" customHeight="1" spans="1:4">
      <c r="A1064" s="458" t="s">
        <v>878</v>
      </c>
      <c r="B1064" s="462">
        <v>0</v>
      </c>
      <c r="C1064" s="462">
        <v>0</v>
      </c>
      <c r="D1064" s="457" t="str">
        <f t="shared" si="16"/>
        <v/>
      </c>
    </row>
    <row r="1065" ht="36" customHeight="1" spans="1:4">
      <c r="A1065" s="458" t="s">
        <v>879</v>
      </c>
      <c r="B1065" s="381">
        <v>0</v>
      </c>
      <c r="C1065" s="381">
        <v>0</v>
      </c>
      <c r="D1065" s="457" t="str">
        <f t="shared" si="16"/>
        <v/>
      </c>
    </row>
    <row r="1066" ht="36" customHeight="1" spans="1:4">
      <c r="A1066" s="455" t="s">
        <v>62</v>
      </c>
      <c r="B1066" s="463">
        <f>SUM(B1067,B1074,B1084,B1090,B1093)</f>
        <v>46</v>
      </c>
      <c r="C1066" s="463">
        <f>SUM(C1067,C1074,C1084,C1090,C1093)</f>
        <v>76</v>
      </c>
      <c r="D1066" s="457">
        <f t="shared" si="16"/>
        <v>0.652173913043478</v>
      </c>
    </row>
    <row r="1067" ht="36" customHeight="1" spans="1:4">
      <c r="A1067" s="458" t="s">
        <v>880</v>
      </c>
      <c r="B1067" s="460">
        <f>SUM(B1068:B1073)</f>
        <v>0</v>
      </c>
      <c r="C1067" s="460">
        <f>SUM(C1068:C1073)</f>
        <v>76</v>
      </c>
      <c r="D1067" s="457" t="str">
        <f t="shared" si="16"/>
        <v/>
      </c>
    </row>
    <row r="1068" ht="36" customHeight="1" spans="1:4">
      <c r="A1068" s="465" t="s">
        <v>91</v>
      </c>
      <c r="B1068" s="381">
        <v>0</v>
      </c>
      <c r="C1068" s="381">
        <v>0</v>
      </c>
      <c r="D1068" s="457" t="str">
        <f t="shared" si="16"/>
        <v/>
      </c>
    </row>
    <row r="1069" ht="36" customHeight="1" spans="1:4">
      <c r="A1069" s="458" t="s">
        <v>92</v>
      </c>
      <c r="B1069" s="381">
        <v>0</v>
      </c>
      <c r="C1069" s="381">
        <v>0</v>
      </c>
      <c r="D1069" s="457" t="str">
        <f t="shared" si="16"/>
        <v/>
      </c>
    </row>
    <row r="1070" ht="36" customHeight="1" spans="1:4">
      <c r="A1070" s="458" t="s">
        <v>93</v>
      </c>
      <c r="B1070" s="381">
        <v>0</v>
      </c>
      <c r="C1070" s="381">
        <v>0</v>
      </c>
      <c r="D1070" s="457" t="str">
        <f t="shared" si="16"/>
        <v/>
      </c>
    </row>
    <row r="1071" ht="36" customHeight="1" spans="1:4">
      <c r="A1071" s="458" t="s">
        <v>881</v>
      </c>
      <c r="B1071" s="460">
        <v>0</v>
      </c>
      <c r="C1071" s="460">
        <v>0</v>
      </c>
      <c r="D1071" s="457" t="str">
        <f t="shared" si="16"/>
        <v/>
      </c>
    </row>
    <row r="1072" ht="36" customHeight="1" spans="1:4">
      <c r="A1072" s="458" t="s">
        <v>100</v>
      </c>
      <c r="B1072" s="381">
        <v>0</v>
      </c>
      <c r="C1072" s="381">
        <v>0</v>
      </c>
      <c r="D1072" s="457" t="str">
        <f t="shared" si="16"/>
        <v/>
      </c>
    </row>
    <row r="1073" ht="36" customHeight="1" spans="1:4">
      <c r="A1073" s="458" t="s">
        <v>882</v>
      </c>
      <c r="B1073" s="462">
        <v>0</v>
      </c>
      <c r="C1073" s="462">
        <v>76</v>
      </c>
      <c r="D1073" s="457" t="str">
        <f t="shared" si="16"/>
        <v/>
      </c>
    </row>
    <row r="1074" ht="36" customHeight="1" spans="1:4">
      <c r="A1074" s="458" t="s">
        <v>883</v>
      </c>
      <c r="B1074" s="462">
        <f>SUM(B1075:B1083)</f>
        <v>0</v>
      </c>
      <c r="C1074" s="462">
        <f>SUM(C1075:C1083)</f>
        <v>0</v>
      </c>
      <c r="D1074" s="457" t="str">
        <f t="shared" si="16"/>
        <v/>
      </c>
    </row>
    <row r="1075" ht="36" customHeight="1" spans="1:4">
      <c r="A1075" s="458" t="s">
        <v>884</v>
      </c>
      <c r="B1075" s="462"/>
      <c r="C1075" s="462"/>
      <c r="D1075" s="457" t="str">
        <f t="shared" si="16"/>
        <v/>
      </c>
    </row>
    <row r="1076" ht="36" customHeight="1" spans="1:4">
      <c r="A1076" s="458" t="s">
        <v>885</v>
      </c>
      <c r="B1076" s="462"/>
      <c r="C1076" s="462"/>
      <c r="D1076" s="457" t="str">
        <f t="shared" si="16"/>
        <v/>
      </c>
    </row>
    <row r="1077" ht="36" customHeight="1" spans="1:4">
      <c r="A1077" s="458" t="s">
        <v>886</v>
      </c>
      <c r="B1077" s="462"/>
      <c r="C1077" s="462"/>
      <c r="D1077" s="457" t="str">
        <f t="shared" si="16"/>
        <v/>
      </c>
    </row>
    <row r="1078" ht="36" customHeight="1" spans="1:4">
      <c r="A1078" s="458" t="s">
        <v>887</v>
      </c>
      <c r="B1078" s="462"/>
      <c r="C1078" s="462"/>
      <c r="D1078" s="457" t="str">
        <f t="shared" si="16"/>
        <v/>
      </c>
    </row>
    <row r="1079" ht="36" customHeight="1" spans="1:4">
      <c r="A1079" s="458" t="s">
        <v>888</v>
      </c>
      <c r="B1079" s="462"/>
      <c r="C1079" s="462"/>
      <c r="D1079" s="457" t="str">
        <f t="shared" si="16"/>
        <v/>
      </c>
    </row>
    <row r="1080" ht="36" customHeight="1" spans="1:4">
      <c r="A1080" s="458" t="s">
        <v>889</v>
      </c>
      <c r="B1080" s="462"/>
      <c r="C1080" s="462"/>
      <c r="D1080" s="457" t="str">
        <f t="shared" si="16"/>
        <v/>
      </c>
    </row>
    <row r="1081" ht="36" customHeight="1" spans="1:4">
      <c r="A1081" s="458" t="s">
        <v>890</v>
      </c>
      <c r="B1081" s="462"/>
      <c r="C1081" s="462"/>
      <c r="D1081" s="457" t="str">
        <f t="shared" si="16"/>
        <v/>
      </c>
    </row>
    <row r="1082" ht="36" customHeight="1" spans="1:4">
      <c r="A1082" s="458" t="s">
        <v>891</v>
      </c>
      <c r="B1082" s="462"/>
      <c r="C1082" s="462"/>
      <c r="D1082" s="457" t="str">
        <f t="shared" si="16"/>
        <v/>
      </c>
    </row>
    <row r="1083" ht="36" customHeight="1" spans="1:4">
      <c r="A1083" s="458" t="s">
        <v>892</v>
      </c>
      <c r="B1083" s="462"/>
      <c r="C1083" s="462"/>
      <c r="D1083" s="457" t="str">
        <f t="shared" si="16"/>
        <v/>
      </c>
    </row>
    <row r="1084" ht="36" customHeight="1" spans="1:4">
      <c r="A1084" s="458" t="s">
        <v>893</v>
      </c>
      <c r="B1084" s="460">
        <f>SUM(B1085:B1089)</f>
        <v>0</v>
      </c>
      <c r="C1084" s="460">
        <f>SUM(C1085:C1089)</f>
        <v>0</v>
      </c>
      <c r="D1084" s="457" t="str">
        <f t="shared" si="16"/>
        <v/>
      </c>
    </row>
    <row r="1085" ht="36" customHeight="1" spans="1:4">
      <c r="A1085" s="458" t="s">
        <v>894</v>
      </c>
      <c r="B1085" s="381">
        <v>0</v>
      </c>
      <c r="C1085" s="381">
        <v>0</v>
      </c>
      <c r="D1085" s="457" t="str">
        <f t="shared" si="16"/>
        <v/>
      </c>
    </row>
    <row r="1086" ht="36" customHeight="1" spans="1:4">
      <c r="A1086" s="458" t="s">
        <v>895</v>
      </c>
      <c r="B1086" s="381">
        <v>0</v>
      </c>
      <c r="C1086" s="381">
        <v>0</v>
      </c>
      <c r="D1086" s="457" t="str">
        <f t="shared" si="16"/>
        <v/>
      </c>
    </row>
    <row r="1087" ht="36" customHeight="1" spans="1:4">
      <c r="A1087" s="461" t="s">
        <v>896</v>
      </c>
      <c r="B1087" s="460">
        <v>0</v>
      </c>
      <c r="C1087" s="460">
        <v>0</v>
      </c>
      <c r="D1087" s="457" t="str">
        <f t="shared" si="16"/>
        <v/>
      </c>
    </row>
    <row r="1088" ht="36" customHeight="1" spans="1:4">
      <c r="A1088" s="461" t="s">
        <v>897</v>
      </c>
      <c r="B1088" s="381">
        <v>0</v>
      </c>
      <c r="C1088" s="381">
        <v>0</v>
      </c>
      <c r="D1088" s="457" t="str">
        <f t="shared" si="16"/>
        <v/>
      </c>
    </row>
    <row r="1089" ht="36" customHeight="1" spans="1:4">
      <c r="A1089" s="458" t="s">
        <v>898</v>
      </c>
      <c r="B1089" s="381">
        <v>0</v>
      </c>
      <c r="C1089" s="381">
        <v>0</v>
      </c>
      <c r="D1089" s="457" t="str">
        <f t="shared" si="16"/>
        <v/>
      </c>
    </row>
    <row r="1090" ht="36" customHeight="1" spans="1:4">
      <c r="A1090" s="458" t="s">
        <v>899</v>
      </c>
      <c r="B1090" s="381">
        <f>SUM(B1091:B1092)</f>
        <v>0</v>
      </c>
      <c r="C1090" s="381">
        <f>SUM(C1091:C1092)</f>
        <v>0</v>
      </c>
      <c r="D1090" s="457" t="str">
        <f t="shared" si="16"/>
        <v/>
      </c>
    </row>
    <row r="1091" ht="36" customHeight="1" spans="1:4">
      <c r="A1091" s="458" t="s">
        <v>900</v>
      </c>
      <c r="B1091" s="381"/>
      <c r="C1091" s="381"/>
      <c r="D1091" s="457" t="str">
        <f t="shared" si="16"/>
        <v/>
      </c>
    </row>
    <row r="1092" ht="36" customHeight="1" spans="1:4">
      <c r="A1092" s="458" t="s">
        <v>901</v>
      </c>
      <c r="B1092" s="381"/>
      <c r="C1092" s="381"/>
      <c r="D1092" s="457" t="str">
        <f t="shared" ref="D1092:D1155" si="17">IF(B1092&lt;&gt;0,C1092/B1092-1,"")</f>
        <v/>
      </c>
    </row>
    <row r="1093" ht="36" customHeight="1" spans="1:4">
      <c r="A1093" s="458" t="s">
        <v>902</v>
      </c>
      <c r="B1093" s="462">
        <v>46</v>
      </c>
      <c r="C1093" s="462">
        <v>0</v>
      </c>
      <c r="D1093" s="457">
        <f t="shared" si="17"/>
        <v>-1</v>
      </c>
    </row>
    <row r="1094" ht="36" customHeight="1" spans="1:4">
      <c r="A1094" s="455" t="s">
        <v>63</v>
      </c>
      <c r="B1094" s="463">
        <f>SUM(B1095:B1103)</f>
        <v>0</v>
      </c>
      <c r="C1094" s="463">
        <f>SUM(C1095:C1103)</f>
        <v>0</v>
      </c>
      <c r="D1094" s="457" t="str">
        <f t="shared" si="17"/>
        <v/>
      </c>
    </row>
    <row r="1095" ht="36" customHeight="1" spans="1:4">
      <c r="A1095" s="458" t="s">
        <v>903</v>
      </c>
      <c r="B1095" s="381">
        <v>0</v>
      </c>
      <c r="C1095" s="381">
        <v>0</v>
      </c>
      <c r="D1095" s="457" t="str">
        <f t="shared" si="17"/>
        <v/>
      </c>
    </row>
    <row r="1096" ht="36" customHeight="1" spans="1:4">
      <c r="A1096" s="458" t="s">
        <v>904</v>
      </c>
      <c r="B1096" s="381">
        <v>0</v>
      </c>
      <c r="C1096" s="381">
        <v>0</v>
      </c>
      <c r="D1096" s="457" t="str">
        <f t="shared" si="17"/>
        <v/>
      </c>
    </row>
    <row r="1097" ht="36" customHeight="1" spans="1:4">
      <c r="A1097" s="458" t="s">
        <v>905</v>
      </c>
      <c r="B1097" s="460">
        <v>0</v>
      </c>
      <c r="C1097" s="460">
        <v>0</v>
      </c>
      <c r="D1097" s="457" t="str">
        <f t="shared" si="17"/>
        <v/>
      </c>
    </row>
    <row r="1098" ht="36" customHeight="1" spans="1:4">
      <c r="A1098" s="458" t="s">
        <v>906</v>
      </c>
      <c r="B1098" s="381">
        <v>0</v>
      </c>
      <c r="C1098" s="381">
        <v>0</v>
      </c>
      <c r="D1098" s="457" t="str">
        <f t="shared" si="17"/>
        <v/>
      </c>
    </row>
    <row r="1099" ht="36" customHeight="1" spans="1:4">
      <c r="A1099" s="458" t="s">
        <v>907</v>
      </c>
      <c r="B1099" s="381">
        <v>0</v>
      </c>
      <c r="C1099" s="381">
        <v>0</v>
      </c>
      <c r="D1099" s="457" t="str">
        <f t="shared" si="17"/>
        <v/>
      </c>
    </row>
    <row r="1100" ht="36" customHeight="1" spans="1:4">
      <c r="A1100" s="458" t="s">
        <v>908</v>
      </c>
      <c r="B1100" s="462">
        <v>0</v>
      </c>
      <c r="C1100" s="462">
        <v>0</v>
      </c>
      <c r="D1100" s="457" t="str">
        <f t="shared" si="17"/>
        <v/>
      </c>
    </row>
    <row r="1101" ht="36" customHeight="1" spans="1:4">
      <c r="A1101" s="461" t="s">
        <v>909</v>
      </c>
      <c r="B1101" s="381">
        <v>0</v>
      </c>
      <c r="C1101" s="381">
        <v>0</v>
      </c>
      <c r="D1101" s="457" t="str">
        <f t="shared" si="17"/>
        <v/>
      </c>
    </row>
    <row r="1102" ht="36" customHeight="1" spans="1:4">
      <c r="A1102" s="458" t="s">
        <v>910</v>
      </c>
      <c r="B1102" s="381">
        <v>0</v>
      </c>
      <c r="C1102" s="381">
        <v>0</v>
      </c>
      <c r="D1102" s="457" t="str">
        <f t="shared" si="17"/>
        <v/>
      </c>
    </row>
    <row r="1103" ht="36" customHeight="1" spans="1:4">
      <c r="A1103" s="458" t="s">
        <v>911</v>
      </c>
      <c r="B1103" s="381">
        <v>0</v>
      </c>
      <c r="C1103" s="381">
        <v>0</v>
      </c>
      <c r="D1103" s="457" t="str">
        <f t="shared" si="17"/>
        <v/>
      </c>
    </row>
    <row r="1104" ht="36" customHeight="1" spans="1:4">
      <c r="A1104" s="455" t="s">
        <v>64</v>
      </c>
      <c r="B1104" s="463">
        <f>SUM(B1105,B1132,B1147)</f>
        <v>5331</v>
      </c>
      <c r="C1104" s="463">
        <f>SUM(C1105,C1132,C1147)</f>
        <v>8559</v>
      </c>
      <c r="D1104" s="457">
        <f t="shared" si="17"/>
        <v>0.605514912774339</v>
      </c>
    </row>
    <row r="1105" ht="36" customHeight="1" spans="1:4">
      <c r="A1105" s="458" t="s">
        <v>912</v>
      </c>
      <c r="B1105" s="460">
        <f>SUM(B1106:B1131)</f>
        <v>4294</v>
      </c>
      <c r="C1105" s="460">
        <f>SUM(C1106:C1131)</f>
        <v>7532</v>
      </c>
      <c r="D1105" s="457">
        <f t="shared" si="17"/>
        <v>0.754075454122031</v>
      </c>
    </row>
    <row r="1106" ht="36" customHeight="1" spans="1:4">
      <c r="A1106" s="458" t="s">
        <v>91</v>
      </c>
      <c r="B1106" s="381">
        <v>2880</v>
      </c>
      <c r="C1106" s="381">
        <v>2480</v>
      </c>
      <c r="D1106" s="457">
        <f t="shared" si="17"/>
        <v>-0.138888888888889</v>
      </c>
    </row>
    <row r="1107" ht="36" customHeight="1" spans="1:4">
      <c r="A1107" s="458" t="s">
        <v>92</v>
      </c>
      <c r="B1107" s="462">
        <v>0</v>
      </c>
      <c r="C1107" s="462">
        <v>0</v>
      </c>
      <c r="D1107" s="457" t="str">
        <f t="shared" si="17"/>
        <v/>
      </c>
    </row>
    <row r="1108" ht="36" customHeight="1" spans="1:4">
      <c r="A1108" s="458" t="s">
        <v>93</v>
      </c>
      <c r="B1108" s="462">
        <v>0</v>
      </c>
      <c r="C1108" s="462">
        <v>0</v>
      </c>
      <c r="D1108" s="457" t="str">
        <f t="shared" si="17"/>
        <v/>
      </c>
    </row>
    <row r="1109" ht="36" customHeight="1" spans="1:4">
      <c r="A1109" s="458" t="s">
        <v>913</v>
      </c>
      <c r="B1109" s="381">
        <v>0</v>
      </c>
      <c r="C1109" s="381">
        <v>0</v>
      </c>
      <c r="D1109" s="457" t="str">
        <f t="shared" si="17"/>
        <v/>
      </c>
    </row>
    <row r="1110" ht="36" customHeight="1" spans="1:4">
      <c r="A1110" s="458" t="s">
        <v>914</v>
      </c>
      <c r="B1110" s="381">
        <v>38</v>
      </c>
      <c r="C1110" s="381">
        <v>0</v>
      </c>
      <c r="D1110" s="457">
        <f t="shared" si="17"/>
        <v>-1</v>
      </c>
    </row>
    <row r="1111" ht="36" customHeight="1" spans="1:4">
      <c r="A1111" s="458" t="s">
        <v>915</v>
      </c>
      <c r="B1111" s="381">
        <v>0</v>
      </c>
      <c r="C1111" s="381">
        <v>0</v>
      </c>
      <c r="D1111" s="457" t="str">
        <f t="shared" si="17"/>
        <v/>
      </c>
    </row>
    <row r="1112" ht="36" customHeight="1" spans="1:4">
      <c r="A1112" s="458" t="s">
        <v>916</v>
      </c>
      <c r="B1112" s="381">
        <v>0</v>
      </c>
      <c r="C1112" s="381">
        <v>0</v>
      </c>
      <c r="D1112" s="457" t="str">
        <f t="shared" si="17"/>
        <v/>
      </c>
    </row>
    <row r="1113" ht="36" customHeight="1" spans="1:4">
      <c r="A1113" s="458" t="s">
        <v>917</v>
      </c>
      <c r="B1113" s="381">
        <v>35</v>
      </c>
      <c r="C1113" s="381">
        <v>0</v>
      </c>
      <c r="D1113" s="457">
        <f t="shared" si="17"/>
        <v>-1</v>
      </c>
    </row>
    <row r="1114" ht="36" customHeight="1" spans="1:4">
      <c r="A1114" s="458" t="s">
        <v>918</v>
      </c>
      <c r="B1114" s="381">
        <v>0</v>
      </c>
      <c r="C1114" s="381">
        <v>0</v>
      </c>
      <c r="D1114" s="457" t="str">
        <f t="shared" si="17"/>
        <v/>
      </c>
    </row>
    <row r="1115" ht="36" customHeight="1" spans="1:4">
      <c r="A1115" s="458" t="s">
        <v>919</v>
      </c>
      <c r="B1115" s="381">
        <v>0</v>
      </c>
      <c r="C1115" s="381">
        <v>0</v>
      </c>
      <c r="D1115" s="457" t="str">
        <f t="shared" si="17"/>
        <v/>
      </c>
    </row>
    <row r="1116" ht="36" customHeight="1" spans="1:4">
      <c r="A1116" s="458" t="s">
        <v>920</v>
      </c>
      <c r="B1116" s="462">
        <v>0</v>
      </c>
      <c r="C1116" s="462">
        <v>0</v>
      </c>
      <c r="D1116" s="457" t="str">
        <f t="shared" si="17"/>
        <v/>
      </c>
    </row>
    <row r="1117" ht="36" customHeight="1" spans="1:4">
      <c r="A1117" s="458" t="s">
        <v>921</v>
      </c>
      <c r="B1117" s="381">
        <v>0</v>
      </c>
      <c r="C1117" s="381">
        <v>0</v>
      </c>
      <c r="D1117" s="457" t="str">
        <f t="shared" si="17"/>
        <v/>
      </c>
    </row>
    <row r="1118" ht="36" customHeight="1" spans="1:4">
      <c r="A1118" s="458" t="s">
        <v>922</v>
      </c>
      <c r="B1118" s="381">
        <v>0</v>
      </c>
      <c r="C1118" s="381">
        <v>0</v>
      </c>
      <c r="D1118" s="457" t="str">
        <f t="shared" si="17"/>
        <v/>
      </c>
    </row>
    <row r="1119" ht="36" customHeight="1" spans="1:4">
      <c r="A1119" s="458" t="s">
        <v>923</v>
      </c>
      <c r="B1119" s="381">
        <v>0</v>
      </c>
      <c r="C1119" s="381">
        <v>0</v>
      </c>
      <c r="D1119" s="457" t="str">
        <f t="shared" si="17"/>
        <v/>
      </c>
    </row>
    <row r="1120" ht="36" customHeight="1" spans="1:4">
      <c r="A1120" s="458" t="s">
        <v>924</v>
      </c>
      <c r="B1120" s="381">
        <v>0</v>
      </c>
      <c r="C1120" s="381">
        <v>0</v>
      </c>
      <c r="D1120" s="457" t="str">
        <f t="shared" si="17"/>
        <v/>
      </c>
    </row>
    <row r="1121" ht="36" customHeight="1" spans="1:4">
      <c r="A1121" s="458" t="s">
        <v>925</v>
      </c>
      <c r="B1121" s="381">
        <v>0</v>
      </c>
      <c r="C1121" s="381">
        <v>0</v>
      </c>
      <c r="D1121" s="457" t="str">
        <f t="shared" si="17"/>
        <v/>
      </c>
    </row>
    <row r="1122" ht="36" customHeight="1" spans="1:4">
      <c r="A1122" s="458" t="s">
        <v>926</v>
      </c>
      <c r="B1122" s="381">
        <v>0</v>
      </c>
      <c r="C1122" s="381">
        <v>0</v>
      </c>
      <c r="D1122" s="457" t="str">
        <f t="shared" si="17"/>
        <v/>
      </c>
    </row>
    <row r="1123" ht="36" customHeight="1" spans="1:4">
      <c r="A1123" s="458" t="s">
        <v>927</v>
      </c>
      <c r="B1123" s="381">
        <v>0</v>
      </c>
      <c r="C1123" s="381">
        <v>0</v>
      </c>
      <c r="D1123" s="457" t="str">
        <f t="shared" si="17"/>
        <v/>
      </c>
    </row>
    <row r="1124" ht="36" customHeight="1" spans="1:4">
      <c r="A1124" s="458" t="s">
        <v>928</v>
      </c>
      <c r="B1124" s="381">
        <v>0</v>
      </c>
      <c r="C1124" s="381">
        <v>0</v>
      </c>
      <c r="D1124" s="457" t="str">
        <f t="shared" si="17"/>
        <v/>
      </c>
    </row>
    <row r="1125" ht="36" customHeight="1" spans="1:4">
      <c r="A1125" s="458" t="s">
        <v>929</v>
      </c>
      <c r="B1125" s="381">
        <v>0</v>
      </c>
      <c r="C1125" s="381">
        <v>0</v>
      </c>
      <c r="D1125" s="457" t="str">
        <f t="shared" si="17"/>
        <v/>
      </c>
    </row>
    <row r="1126" ht="36" customHeight="1" spans="1:4">
      <c r="A1126" s="458" t="s">
        <v>930</v>
      </c>
      <c r="B1126" s="381">
        <v>0</v>
      </c>
      <c r="C1126" s="381">
        <v>0</v>
      </c>
      <c r="D1126" s="457" t="str">
        <f t="shared" si="17"/>
        <v/>
      </c>
    </row>
    <row r="1127" ht="36" customHeight="1" spans="1:4">
      <c r="A1127" s="458" t="s">
        <v>931</v>
      </c>
      <c r="B1127" s="381">
        <v>0</v>
      </c>
      <c r="C1127" s="381">
        <v>0</v>
      </c>
      <c r="D1127" s="457" t="str">
        <f t="shared" si="17"/>
        <v/>
      </c>
    </row>
    <row r="1128" ht="36" customHeight="1" spans="1:4">
      <c r="A1128" s="458" t="s">
        <v>932</v>
      </c>
      <c r="B1128" s="381">
        <v>0</v>
      </c>
      <c r="C1128" s="381">
        <v>0</v>
      </c>
      <c r="D1128" s="457" t="str">
        <f t="shared" si="17"/>
        <v/>
      </c>
    </row>
    <row r="1129" ht="36" customHeight="1" spans="1:4">
      <c r="A1129" s="458" t="s">
        <v>933</v>
      </c>
      <c r="B1129" s="381">
        <v>0</v>
      </c>
      <c r="C1129" s="381">
        <v>0</v>
      </c>
      <c r="D1129" s="457" t="str">
        <f t="shared" si="17"/>
        <v/>
      </c>
    </row>
    <row r="1130" ht="36" customHeight="1" spans="1:4">
      <c r="A1130" s="458" t="s">
        <v>100</v>
      </c>
      <c r="B1130" s="460">
        <v>406</v>
      </c>
      <c r="C1130" s="460">
        <v>402</v>
      </c>
      <c r="D1130" s="457">
        <f t="shared" si="17"/>
        <v>-0.00985221674876846</v>
      </c>
    </row>
    <row r="1131" ht="36" customHeight="1" spans="1:4">
      <c r="A1131" s="458" t="s">
        <v>934</v>
      </c>
      <c r="B1131" s="381">
        <v>935</v>
      </c>
      <c r="C1131" s="381">
        <v>4650</v>
      </c>
      <c r="D1131" s="457">
        <f t="shared" si="17"/>
        <v>3.97326203208556</v>
      </c>
    </row>
    <row r="1132" ht="36" customHeight="1" spans="1:4">
      <c r="A1132" s="461" t="s">
        <v>935</v>
      </c>
      <c r="B1132" s="460">
        <f>SUM(B1133:B1146)</f>
        <v>1037</v>
      </c>
      <c r="C1132" s="460">
        <f>SUM(C1133:C1146)</f>
        <v>1027</v>
      </c>
      <c r="D1132" s="457">
        <f t="shared" si="17"/>
        <v>-0.00964320154291221</v>
      </c>
    </row>
    <row r="1133" ht="36" customHeight="1" spans="1:4">
      <c r="A1133" s="461" t="s">
        <v>91</v>
      </c>
      <c r="B1133" s="381">
        <v>0</v>
      </c>
      <c r="C1133" s="381">
        <v>0</v>
      </c>
      <c r="D1133" s="457" t="str">
        <f t="shared" si="17"/>
        <v/>
      </c>
    </row>
    <row r="1134" ht="36" customHeight="1" spans="1:4">
      <c r="A1134" s="461" t="s">
        <v>92</v>
      </c>
      <c r="B1134" s="381">
        <v>0</v>
      </c>
      <c r="C1134" s="381">
        <v>0</v>
      </c>
      <c r="D1134" s="457" t="str">
        <f t="shared" si="17"/>
        <v/>
      </c>
    </row>
    <row r="1135" ht="36" customHeight="1" spans="1:4">
      <c r="A1135" s="461" t="s">
        <v>93</v>
      </c>
      <c r="B1135" s="381">
        <v>0</v>
      </c>
      <c r="C1135" s="381">
        <v>0</v>
      </c>
      <c r="D1135" s="457" t="str">
        <f t="shared" si="17"/>
        <v/>
      </c>
    </row>
    <row r="1136" ht="36" customHeight="1" spans="1:4">
      <c r="A1136" s="461" t="s">
        <v>936</v>
      </c>
      <c r="B1136" s="460">
        <v>0</v>
      </c>
      <c r="C1136" s="460">
        <v>0</v>
      </c>
      <c r="D1136" s="457" t="str">
        <f t="shared" si="17"/>
        <v/>
      </c>
    </row>
    <row r="1137" ht="36" customHeight="1" spans="1:4">
      <c r="A1137" s="461" t="s">
        <v>937</v>
      </c>
      <c r="B1137" s="460">
        <v>0</v>
      </c>
      <c r="C1137" s="460">
        <v>0</v>
      </c>
      <c r="D1137" s="457" t="str">
        <f t="shared" si="17"/>
        <v/>
      </c>
    </row>
    <row r="1138" ht="36" customHeight="1" spans="1:4">
      <c r="A1138" s="458" t="s">
        <v>938</v>
      </c>
      <c r="B1138" s="381">
        <v>0</v>
      </c>
      <c r="C1138" s="381">
        <v>0</v>
      </c>
      <c r="D1138" s="457" t="str">
        <f t="shared" si="17"/>
        <v/>
      </c>
    </row>
    <row r="1139" ht="36" customHeight="1" spans="1:4">
      <c r="A1139" s="458" t="s">
        <v>939</v>
      </c>
      <c r="B1139" s="462">
        <v>0</v>
      </c>
      <c r="C1139" s="462">
        <v>0</v>
      </c>
      <c r="D1139" s="457" t="str">
        <f t="shared" si="17"/>
        <v/>
      </c>
    </row>
    <row r="1140" ht="36" customHeight="1" spans="1:4">
      <c r="A1140" s="458" t="s">
        <v>940</v>
      </c>
      <c r="B1140" s="462">
        <v>101</v>
      </c>
      <c r="C1140" s="462">
        <v>101</v>
      </c>
      <c r="D1140" s="457">
        <f t="shared" si="17"/>
        <v>0</v>
      </c>
    </row>
    <row r="1141" ht="36" customHeight="1" spans="1:4">
      <c r="A1141" s="458" t="s">
        <v>941</v>
      </c>
      <c r="B1141" s="381">
        <v>0</v>
      </c>
      <c r="C1141" s="381">
        <v>0</v>
      </c>
      <c r="D1141" s="457" t="str">
        <f t="shared" si="17"/>
        <v/>
      </c>
    </row>
    <row r="1142" ht="36" customHeight="1" spans="1:4">
      <c r="A1142" s="458" t="s">
        <v>942</v>
      </c>
      <c r="B1142" s="381">
        <v>0</v>
      </c>
      <c r="C1142" s="381">
        <v>0</v>
      </c>
      <c r="D1142" s="457" t="str">
        <f t="shared" si="17"/>
        <v/>
      </c>
    </row>
    <row r="1143" ht="36" customHeight="1" spans="1:4">
      <c r="A1143" s="458" t="s">
        <v>943</v>
      </c>
      <c r="B1143" s="381">
        <v>0</v>
      </c>
      <c r="C1143" s="381">
        <v>0</v>
      </c>
      <c r="D1143" s="457" t="str">
        <f t="shared" si="17"/>
        <v/>
      </c>
    </row>
    <row r="1144" ht="36" customHeight="1" spans="1:4">
      <c r="A1144" s="458" t="s">
        <v>944</v>
      </c>
      <c r="B1144" s="381">
        <v>0</v>
      </c>
      <c r="C1144" s="381">
        <v>0</v>
      </c>
      <c r="D1144" s="457" t="str">
        <f t="shared" si="17"/>
        <v/>
      </c>
    </row>
    <row r="1145" ht="36" customHeight="1" spans="1:4">
      <c r="A1145" s="458" t="s">
        <v>945</v>
      </c>
      <c r="B1145" s="381">
        <v>0</v>
      </c>
      <c r="C1145" s="381">
        <v>0</v>
      </c>
      <c r="D1145" s="457" t="str">
        <f t="shared" si="17"/>
        <v/>
      </c>
    </row>
    <row r="1146" ht="36" customHeight="1" spans="1:4">
      <c r="A1146" s="458" t="s">
        <v>946</v>
      </c>
      <c r="B1146" s="381">
        <v>936</v>
      </c>
      <c r="C1146" s="381">
        <v>926</v>
      </c>
      <c r="D1146" s="457">
        <f t="shared" si="17"/>
        <v>-0.0106837606837606</v>
      </c>
    </row>
    <row r="1147" ht="36" customHeight="1" spans="1:4">
      <c r="A1147" s="458" t="s">
        <v>947</v>
      </c>
      <c r="B1147" s="381">
        <v>0</v>
      </c>
      <c r="C1147" s="381">
        <v>0</v>
      </c>
      <c r="D1147" s="457" t="str">
        <f t="shared" si="17"/>
        <v/>
      </c>
    </row>
    <row r="1148" ht="36" customHeight="1" spans="1:4">
      <c r="A1148" s="455" t="s">
        <v>65</v>
      </c>
      <c r="B1148" s="463">
        <f>SUM(B1149,B1160,B1164)</f>
        <v>37732</v>
      </c>
      <c r="C1148" s="463">
        <f>SUM(C1149,C1160,C1164)</f>
        <v>34721</v>
      </c>
      <c r="D1148" s="457">
        <f t="shared" si="17"/>
        <v>-0.0797996395632354</v>
      </c>
    </row>
    <row r="1149" ht="36" customHeight="1" spans="1:4">
      <c r="A1149" s="458" t="s">
        <v>948</v>
      </c>
      <c r="B1149" s="460">
        <f>SUM(B1150:B1159)</f>
        <v>25610</v>
      </c>
      <c r="C1149" s="460">
        <f>SUM(C1150:C1159)</f>
        <v>22195</v>
      </c>
      <c r="D1149" s="457">
        <f t="shared" si="17"/>
        <v>-0.13334634908239</v>
      </c>
    </row>
    <row r="1150" ht="36" customHeight="1" spans="1:4">
      <c r="A1150" s="458" t="s">
        <v>949</v>
      </c>
      <c r="B1150" s="381">
        <v>0</v>
      </c>
      <c r="C1150" s="381">
        <v>0</v>
      </c>
      <c r="D1150" s="457" t="str">
        <f t="shared" si="17"/>
        <v/>
      </c>
    </row>
    <row r="1151" ht="36" customHeight="1" spans="1:4">
      <c r="A1151" s="458" t="s">
        <v>950</v>
      </c>
      <c r="B1151" s="381">
        <v>0</v>
      </c>
      <c r="C1151" s="381">
        <v>0</v>
      </c>
      <c r="D1151" s="457" t="str">
        <f t="shared" si="17"/>
        <v/>
      </c>
    </row>
    <row r="1152" ht="36" customHeight="1" spans="1:4">
      <c r="A1152" s="458" t="s">
        <v>951</v>
      </c>
      <c r="B1152" s="381">
        <v>0</v>
      </c>
      <c r="C1152" s="381">
        <v>0</v>
      </c>
      <c r="D1152" s="457" t="str">
        <f t="shared" si="17"/>
        <v/>
      </c>
    </row>
    <row r="1153" ht="36" customHeight="1" spans="1:4">
      <c r="A1153" s="458" t="s">
        <v>952</v>
      </c>
      <c r="B1153" s="381">
        <v>0</v>
      </c>
      <c r="C1153" s="381">
        <v>0</v>
      </c>
      <c r="D1153" s="457" t="str">
        <f t="shared" si="17"/>
        <v/>
      </c>
    </row>
    <row r="1154" ht="36" customHeight="1" spans="1:4">
      <c r="A1154" s="458" t="s">
        <v>953</v>
      </c>
      <c r="B1154" s="381">
        <v>0</v>
      </c>
      <c r="C1154" s="381">
        <v>1136</v>
      </c>
      <c r="D1154" s="457" t="str">
        <f t="shared" si="17"/>
        <v/>
      </c>
    </row>
    <row r="1155" ht="36" customHeight="1" spans="1:4">
      <c r="A1155" s="461" t="s">
        <v>954</v>
      </c>
      <c r="B1155" s="381">
        <v>25610</v>
      </c>
      <c r="C1155" s="381">
        <v>21059</v>
      </c>
      <c r="D1155" s="457">
        <f t="shared" si="17"/>
        <v>-0.177704021866458</v>
      </c>
    </row>
    <row r="1156" ht="36" customHeight="1" spans="1:4">
      <c r="A1156" s="458" t="s">
        <v>955</v>
      </c>
      <c r="B1156" s="381">
        <v>0</v>
      </c>
      <c r="C1156" s="381">
        <v>0</v>
      </c>
      <c r="D1156" s="457" t="str">
        <f t="shared" ref="D1156:D1219" si="18">IF(B1156&lt;&gt;0,C1156/B1156-1,"")</f>
        <v/>
      </c>
    </row>
    <row r="1157" ht="36" customHeight="1" spans="1:4">
      <c r="A1157" s="458" t="s">
        <v>956</v>
      </c>
      <c r="B1157" s="381">
        <v>0</v>
      </c>
      <c r="C1157" s="381">
        <v>0</v>
      </c>
      <c r="D1157" s="457" t="str">
        <f t="shared" si="18"/>
        <v/>
      </c>
    </row>
    <row r="1158" ht="36" customHeight="1" spans="1:4">
      <c r="A1158" s="458" t="s">
        <v>957</v>
      </c>
      <c r="B1158" s="381">
        <v>0</v>
      </c>
      <c r="C1158" s="381">
        <v>0</v>
      </c>
      <c r="D1158" s="457" t="str">
        <f t="shared" si="18"/>
        <v/>
      </c>
    </row>
    <row r="1159" ht="36" customHeight="1" spans="1:4">
      <c r="A1159" s="458" t="s">
        <v>958</v>
      </c>
      <c r="B1159" s="460">
        <v>0</v>
      </c>
      <c r="C1159" s="460">
        <v>0</v>
      </c>
      <c r="D1159" s="457" t="str">
        <f t="shared" si="18"/>
        <v/>
      </c>
    </row>
    <row r="1160" ht="36" customHeight="1" spans="1:4">
      <c r="A1160" s="458" t="s">
        <v>959</v>
      </c>
      <c r="B1160" s="460">
        <f>SUM(B1161:B1163)</f>
        <v>9598</v>
      </c>
      <c r="C1160" s="460">
        <f>SUM(C1161:C1163)</f>
        <v>9587</v>
      </c>
      <c r="D1160" s="457">
        <f t="shared" si="18"/>
        <v>-0.00114607209835382</v>
      </c>
    </row>
    <row r="1161" ht="36" customHeight="1" spans="1:4">
      <c r="A1161" s="458" t="s">
        <v>960</v>
      </c>
      <c r="B1161" s="381">
        <v>9380</v>
      </c>
      <c r="C1161" s="381">
        <v>9587</v>
      </c>
      <c r="D1161" s="457">
        <f t="shared" si="18"/>
        <v>0.0220682302771855</v>
      </c>
    </row>
    <row r="1162" ht="36" customHeight="1" spans="1:4">
      <c r="A1162" s="458" t="s">
        <v>961</v>
      </c>
      <c r="B1162" s="462">
        <v>0</v>
      </c>
      <c r="C1162" s="462">
        <v>0</v>
      </c>
      <c r="D1162" s="457" t="str">
        <f t="shared" si="18"/>
        <v/>
      </c>
    </row>
    <row r="1163" ht="36" customHeight="1" spans="1:4">
      <c r="A1163" s="458" t="s">
        <v>962</v>
      </c>
      <c r="B1163" s="381">
        <v>218</v>
      </c>
      <c r="C1163" s="381">
        <v>0</v>
      </c>
      <c r="D1163" s="457">
        <f t="shared" si="18"/>
        <v>-1</v>
      </c>
    </row>
    <row r="1164" ht="36" customHeight="1" spans="1:4">
      <c r="A1164" s="461" t="s">
        <v>963</v>
      </c>
      <c r="B1164" s="460">
        <f>SUM(B1165:B1167)</f>
        <v>2524</v>
      </c>
      <c r="C1164" s="460">
        <f>SUM(C1165:C1167)</f>
        <v>2939</v>
      </c>
      <c r="D1164" s="457">
        <f t="shared" si="18"/>
        <v>0.164421553090333</v>
      </c>
    </row>
    <row r="1165" ht="36" customHeight="1" spans="1:4">
      <c r="A1165" s="461" t="s">
        <v>964</v>
      </c>
      <c r="B1165" s="381">
        <v>0</v>
      </c>
      <c r="C1165" s="381">
        <v>0</v>
      </c>
      <c r="D1165" s="457" t="str">
        <f t="shared" si="18"/>
        <v/>
      </c>
    </row>
    <row r="1166" ht="36" customHeight="1" spans="1:4">
      <c r="A1166" s="461" t="s">
        <v>965</v>
      </c>
      <c r="B1166" s="381">
        <v>1877</v>
      </c>
      <c r="C1166" s="381">
        <v>2049</v>
      </c>
      <c r="D1166" s="457">
        <f t="shared" si="18"/>
        <v>0.091635588705381</v>
      </c>
    </row>
    <row r="1167" ht="36" customHeight="1" spans="1:4">
      <c r="A1167" s="461" t="s">
        <v>966</v>
      </c>
      <c r="B1167" s="381">
        <v>647</v>
      </c>
      <c r="C1167" s="381">
        <v>890</v>
      </c>
      <c r="D1167" s="457">
        <f t="shared" si="18"/>
        <v>0.375579598145286</v>
      </c>
    </row>
    <row r="1168" ht="36" customHeight="1" spans="1:4">
      <c r="A1168" s="468" t="s">
        <v>66</v>
      </c>
      <c r="B1168" s="463">
        <f>SUM(B1169,B1184,B1198,B1203,B1209)</f>
        <v>3534</v>
      </c>
      <c r="C1168" s="463">
        <f>SUM(C1169,C1184,C1198,C1203,C1209)</f>
        <v>5299</v>
      </c>
      <c r="D1168" s="457">
        <f t="shared" si="18"/>
        <v>0.499434069043577</v>
      </c>
    </row>
    <row r="1169" ht="36" customHeight="1" spans="1:4">
      <c r="A1169" s="461" t="s">
        <v>967</v>
      </c>
      <c r="B1169" s="460">
        <f>SUM(B1170:B1183)</f>
        <v>830</v>
      </c>
      <c r="C1169" s="460">
        <f>SUM(C1170:C1183)</f>
        <v>5299</v>
      </c>
      <c r="D1169" s="457">
        <f t="shared" si="18"/>
        <v>5.38433734939759</v>
      </c>
    </row>
    <row r="1170" ht="36" customHeight="1" spans="1:4">
      <c r="A1170" s="461" t="s">
        <v>91</v>
      </c>
      <c r="B1170" s="381">
        <v>0</v>
      </c>
      <c r="C1170" s="381">
        <v>0</v>
      </c>
      <c r="D1170" s="457" t="str">
        <f t="shared" si="18"/>
        <v/>
      </c>
    </row>
    <row r="1171" ht="36" customHeight="1" spans="1:4">
      <c r="A1171" s="461" t="s">
        <v>92</v>
      </c>
      <c r="B1171" s="381">
        <v>0</v>
      </c>
      <c r="C1171" s="381">
        <v>0</v>
      </c>
      <c r="D1171" s="457" t="str">
        <f t="shared" si="18"/>
        <v/>
      </c>
    </row>
    <row r="1172" ht="36" customHeight="1" spans="1:4">
      <c r="A1172" s="461" t="s">
        <v>93</v>
      </c>
      <c r="B1172" s="381">
        <v>0</v>
      </c>
      <c r="C1172" s="381">
        <v>0</v>
      </c>
      <c r="D1172" s="457" t="str">
        <f t="shared" si="18"/>
        <v/>
      </c>
    </row>
    <row r="1173" ht="36" customHeight="1" spans="1:4">
      <c r="A1173" s="461" t="s">
        <v>968</v>
      </c>
      <c r="B1173" s="381">
        <v>0</v>
      </c>
      <c r="C1173" s="381">
        <v>0</v>
      </c>
      <c r="D1173" s="457" t="str">
        <f t="shared" si="18"/>
        <v/>
      </c>
    </row>
    <row r="1174" ht="36" customHeight="1" spans="1:4">
      <c r="A1174" s="461" t="s">
        <v>969</v>
      </c>
      <c r="B1174" s="381">
        <v>0</v>
      </c>
      <c r="C1174" s="381">
        <v>0</v>
      </c>
      <c r="D1174" s="457" t="str">
        <f t="shared" si="18"/>
        <v/>
      </c>
    </row>
    <row r="1175" ht="36" customHeight="1" spans="1:4">
      <c r="A1175" s="461" t="s">
        <v>970</v>
      </c>
      <c r="B1175" s="381">
        <v>0</v>
      </c>
      <c r="C1175" s="381">
        <v>0</v>
      </c>
      <c r="D1175" s="457" t="str">
        <f t="shared" si="18"/>
        <v/>
      </c>
    </row>
    <row r="1176" ht="36" customHeight="1" spans="1:4">
      <c r="A1176" s="461" t="s">
        <v>971</v>
      </c>
      <c r="B1176" s="381">
        <v>0</v>
      </c>
      <c r="C1176" s="381">
        <v>0</v>
      </c>
      <c r="D1176" s="457" t="str">
        <f t="shared" si="18"/>
        <v/>
      </c>
    </row>
    <row r="1177" ht="36" customHeight="1" spans="1:4">
      <c r="A1177" s="461" t="s">
        <v>972</v>
      </c>
      <c r="B1177" s="381">
        <v>0</v>
      </c>
      <c r="C1177" s="381">
        <v>0</v>
      </c>
      <c r="D1177" s="457" t="str">
        <f t="shared" si="18"/>
        <v/>
      </c>
    </row>
    <row r="1178" ht="36" customHeight="1" spans="1:4">
      <c r="A1178" s="461" t="s">
        <v>973</v>
      </c>
      <c r="B1178" s="460">
        <v>0</v>
      </c>
      <c r="C1178" s="460">
        <v>0</v>
      </c>
      <c r="D1178" s="457" t="str">
        <f t="shared" si="18"/>
        <v/>
      </c>
    </row>
    <row r="1179" ht="36" customHeight="1" spans="1:4">
      <c r="A1179" s="461" t="s">
        <v>974</v>
      </c>
      <c r="B1179" s="381">
        <v>0</v>
      </c>
      <c r="C1179" s="381">
        <v>0</v>
      </c>
      <c r="D1179" s="457" t="str">
        <f t="shared" si="18"/>
        <v/>
      </c>
    </row>
    <row r="1180" ht="36" customHeight="1" spans="1:4">
      <c r="A1180" s="461" t="s">
        <v>975</v>
      </c>
      <c r="B1180" s="381">
        <v>557</v>
      </c>
      <c r="C1180" s="381">
        <v>0</v>
      </c>
      <c r="D1180" s="457">
        <f t="shared" si="18"/>
        <v>-1</v>
      </c>
    </row>
    <row r="1181" ht="36" customHeight="1" spans="1:4">
      <c r="A1181" s="461" t="s">
        <v>976</v>
      </c>
      <c r="B1181" s="381">
        <v>0</v>
      </c>
      <c r="C1181" s="381">
        <v>0</v>
      </c>
      <c r="D1181" s="457" t="str">
        <f t="shared" si="18"/>
        <v/>
      </c>
    </row>
    <row r="1182" ht="36" customHeight="1" spans="1:4">
      <c r="A1182" s="458" t="s">
        <v>100</v>
      </c>
      <c r="B1182" s="462">
        <v>0</v>
      </c>
      <c r="C1182" s="462">
        <v>0</v>
      </c>
      <c r="D1182" s="457" t="str">
        <f t="shared" si="18"/>
        <v/>
      </c>
    </row>
    <row r="1183" ht="36" customHeight="1" spans="1:4">
      <c r="A1183" s="458" t="s">
        <v>977</v>
      </c>
      <c r="B1183" s="381">
        <v>273</v>
      </c>
      <c r="C1183" s="381">
        <v>5299</v>
      </c>
      <c r="D1183" s="457">
        <f t="shared" si="18"/>
        <v>18.4102564102564</v>
      </c>
    </row>
    <row r="1184" ht="36" customHeight="1" spans="1:4">
      <c r="A1184" s="458" t="s">
        <v>978</v>
      </c>
      <c r="B1184" s="460">
        <f>SUM(B1185:B1197)</f>
        <v>0</v>
      </c>
      <c r="C1184" s="460">
        <f>SUM(C1185:C1197)</f>
        <v>0</v>
      </c>
      <c r="D1184" s="457" t="str">
        <f t="shared" si="18"/>
        <v/>
      </c>
    </row>
    <row r="1185" ht="36" customHeight="1" spans="1:4">
      <c r="A1185" s="458" t="s">
        <v>91</v>
      </c>
      <c r="B1185" s="381">
        <v>0</v>
      </c>
      <c r="C1185" s="381">
        <v>0</v>
      </c>
      <c r="D1185" s="457" t="str">
        <f t="shared" si="18"/>
        <v/>
      </c>
    </row>
    <row r="1186" ht="36" customHeight="1" spans="1:4">
      <c r="A1186" s="458" t="s">
        <v>92</v>
      </c>
      <c r="B1186" s="381">
        <v>0</v>
      </c>
      <c r="C1186" s="381">
        <v>0</v>
      </c>
      <c r="D1186" s="457" t="str">
        <f t="shared" si="18"/>
        <v/>
      </c>
    </row>
    <row r="1187" ht="36" customHeight="1" spans="1:4">
      <c r="A1187" s="461" t="s">
        <v>93</v>
      </c>
      <c r="B1187" s="460">
        <v>0</v>
      </c>
      <c r="C1187" s="460">
        <v>0</v>
      </c>
      <c r="D1187" s="457" t="str">
        <f t="shared" si="18"/>
        <v/>
      </c>
    </row>
    <row r="1188" ht="36" customHeight="1" spans="1:4">
      <c r="A1188" s="458" t="s">
        <v>979</v>
      </c>
      <c r="B1188" s="381">
        <v>0</v>
      </c>
      <c r="C1188" s="381">
        <v>0</v>
      </c>
      <c r="D1188" s="457" t="str">
        <f t="shared" si="18"/>
        <v/>
      </c>
    </row>
    <row r="1189" ht="36" customHeight="1" spans="1:4">
      <c r="A1189" s="458" t="s">
        <v>980</v>
      </c>
      <c r="B1189" s="381">
        <v>0</v>
      </c>
      <c r="C1189" s="381">
        <v>0</v>
      </c>
      <c r="D1189" s="457" t="str">
        <f t="shared" si="18"/>
        <v/>
      </c>
    </row>
    <row r="1190" ht="36" customHeight="1" spans="1:4">
      <c r="A1190" s="458" t="s">
        <v>981</v>
      </c>
      <c r="B1190" s="381">
        <v>0</v>
      </c>
      <c r="C1190" s="381">
        <v>0</v>
      </c>
      <c r="D1190" s="457" t="str">
        <f t="shared" si="18"/>
        <v/>
      </c>
    </row>
    <row r="1191" ht="36" customHeight="1" spans="1:4">
      <c r="A1191" s="458" t="s">
        <v>982</v>
      </c>
      <c r="B1191" s="462">
        <v>0</v>
      </c>
      <c r="C1191" s="462">
        <v>0</v>
      </c>
      <c r="D1191" s="457" t="str">
        <f t="shared" si="18"/>
        <v/>
      </c>
    </row>
    <row r="1192" ht="36" customHeight="1" spans="1:4">
      <c r="A1192" s="458" t="s">
        <v>983</v>
      </c>
      <c r="B1192" s="381">
        <v>0</v>
      </c>
      <c r="C1192" s="381">
        <v>0</v>
      </c>
      <c r="D1192" s="457" t="str">
        <f t="shared" si="18"/>
        <v/>
      </c>
    </row>
    <row r="1193" ht="36" customHeight="1" spans="1:4">
      <c r="A1193" s="458" t="s">
        <v>984</v>
      </c>
      <c r="B1193" s="381">
        <v>0</v>
      </c>
      <c r="C1193" s="381">
        <v>0</v>
      </c>
      <c r="D1193" s="457" t="str">
        <f t="shared" si="18"/>
        <v/>
      </c>
    </row>
    <row r="1194" ht="36" customHeight="1" spans="1:4">
      <c r="A1194" s="458" t="s">
        <v>985</v>
      </c>
      <c r="B1194" s="381">
        <v>0</v>
      </c>
      <c r="C1194" s="381">
        <v>0</v>
      </c>
      <c r="D1194" s="457" t="str">
        <f t="shared" si="18"/>
        <v/>
      </c>
    </row>
    <row r="1195" ht="36" customHeight="1" spans="1:4">
      <c r="A1195" s="458" t="s">
        <v>986</v>
      </c>
      <c r="B1195" s="381">
        <v>0</v>
      </c>
      <c r="C1195" s="381">
        <v>0</v>
      </c>
      <c r="D1195" s="457" t="str">
        <f t="shared" si="18"/>
        <v/>
      </c>
    </row>
    <row r="1196" ht="36" customHeight="1" spans="1:4">
      <c r="A1196" s="458" t="s">
        <v>100</v>
      </c>
      <c r="B1196" s="381">
        <v>0</v>
      </c>
      <c r="C1196" s="381">
        <v>0</v>
      </c>
      <c r="D1196" s="457" t="str">
        <f t="shared" si="18"/>
        <v/>
      </c>
    </row>
    <row r="1197" ht="36" customHeight="1" spans="1:4">
      <c r="A1197" s="458" t="s">
        <v>987</v>
      </c>
      <c r="B1197" s="381">
        <v>0</v>
      </c>
      <c r="C1197" s="381">
        <v>0</v>
      </c>
      <c r="D1197" s="457" t="str">
        <f t="shared" si="18"/>
        <v/>
      </c>
    </row>
    <row r="1198" ht="36" customHeight="1" spans="1:4">
      <c r="A1198" s="458" t="s">
        <v>988</v>
      </c>
      <c r="B1198" s="460">
        <f>SUM(B1199:B1202)</f>
        <v>0</v>
      </c>
      <c r="C1198" s="460">
        <f>SUM(C1199:C1202)</f>
        <v>0</v>
      </c>
      <c r="D1198" s="457" t="str">
        <f t="shared" si="18"/>
        <v/>
      </c>
    </row>
    <row r="1199" ht="36" customHeight="1" spans="1:4">
      <c r="A1199" s="458" t="s">
        <v>989</v>
      </c>
      <c r="B1199" s="381">
        <v>0</v>
      </c>
      <c r="C1199" s="381">
        <v>0</v>
      </c>
      <c r="D1199" s="457" t="str">
        <f t="shared" si="18"/>
        <v/>
      </c>
    </row>
    <row r="1200" ht="36" customHeight="1" spans="1:4">
      <c r="A1200" s="458" t="s">
        <v>990</v>
      </c>
      <c r="B1200" s="460">
        <v>0</v>
      </c>
      <c r="C1200" s="460">
        <v>0</v>
      </c>
      <c r="D1200" s="457" t="str">
        <f t="shared" si="18"/>
        <v/>
      </c>
    </row>
    <row r="1201" ht="36" customHeight="1" spans="1:4">
      <c r="A1201" s="458" t="s">
        <v>991</v>
      </c>
      <c r="B1201" s="381">
        <v>0</v>
      </c>
      <c r="C1201" s="381">
        <v>0</v>
      </c>
      <c r="D1201" s="457" t="str">
        <f t="shared" si="18"/>
        <v/>
      </c>
    </row>
    <row r="1202" ht="36" customHeight="1" spans="1:4">
      <c r="A1202" s="458" t="s">
        <v>992</v>
      </c>
      <c r="B1202" s="381">
        <v>0</v>
      </c>
      <c r="C1202" s="381">
        <v>0</v>
      </c>
      <c r="D1202" s="457" t="str">
        <f t="shared" si="18"/>
        <v/>
      </c>
    </row>
    <row r="1203" ht="36" customHeight="1" spans="1:4">
      <c r="A1203" s="458" t="s">
        <v>993</v>
      </c>
      <c r="B1203" s="460">
        <f>SUM(B1204:B1208)</f>
        <v>2704</v>
      </c>
      <c r="C1203" s="460">
        <f>SUM(C1204:C1208)</f>
        <v>0</v>
      </c>
      <c r="D1203" s="457">
        <f t="shared" si="18"/>
        <v>-1</v>
      </c>
    </row>
    <row r="1204" ht="36" customHeight="1" spans="1:4">
      <c r="A1204" s="458" t="s">
        <v>994</v>
      </c>
      <c r="B1204" s="462">
        <v>0</v>
      </c>
      <c r="C1204" s="462">
        <v>0</v>
      </c>
      <c r="D1204" s="457" t="str">
        <f t="shared" si="18"/>
        <v/>
      </c>
    </row>
    <row r="1205" ht="36" customHeight="1" spans="1:4">
      <c r="A1205" s="458" t="s">
        <v>995</v>
      </c>
      <c r="B1205" s="381">
        <v>0</v>
      </c>
      <c r="C1205" s="381">
        <v>0</v>
      </c>
      <c r="D1205" s="457" t="str">
        <f t="shared" si="18"/>
        <v/>
      </c>
    </row>
    <row r="1206" ht="36" customHeight="1" spans="1:4">
      <c r="A1206" s="458" t="s">
        <v>996</v>
      </c>
      <c r="B1206" s="381">
        <v>873</v>
      </c>
      <c r="C1206" s="381">
        <v>0</v>
      </c>
      <c r="D1206" s="457">
        <f t="shared" si="18"/>
        <v>-1</v>
      </c>
    </row>
    <row r="1207" ht="36" customHeight="1" spans="1:4">
      <c r="A1207" s="461" t="s">
        <v>997</v>
      </c>
      <c r="B1207" s="381">
        <v>0</v>
      </c>
      <c r="C1207" s="381">
        <v>0</v>
      </c>
      <c r="D1207" s="457" t="str">
        <f t="shared" si="18"/>
        <v/>
      </c>
    </row>
    <row r="1208" ht="36" customHeight="1" spans="1:4">
      <c r="A1208" s="458" t="s">
        <v>998</v>
      </c>
      <c r="B1208" s="381">
        <v>1831</v>
      </c>
      <c r="C1208" s="381">
        <v>0</v>
      </c>
      <c r="D1208" s="457">
        <f t="shared" si="18"/>
        <v>-1</v>
      </c>
    </row>
    <row r="1209" ht="36" customHeight="1" spans="1:4">
      <c r="A1209" s="458" t="s">
        <v>999</v>
      </c>
      <c r="B1209" s="460">
        <f>SUM(B1210:B1220)</f>
        <v>0</v>
      </c>
      <c r="C1209" s="460">
        <f>SUM(C1210:C1220)</f>
        <v>0</v>
      </c>
      <c r="D1209" s="457" t="str">
        <f t="shared" si="18"/>
        <v/>
      </c>
    </row>
    <row r="1210" ht="36" customHeight="1" spans="1:4">
      <c r="A1210" s="458" t="s">
        <v>1000</v>
      </c>
      <c r="B1210" s="381">
        <v>0</v>
      </c>
      <c r="C1210" s="381">
        <v>0</v>
      </c>
      <c r="D1210" s="457" t="str">
        <f t="shared" si="18"/>
        <v/>
      </c>
    </row>
    <row r="1211" ht="36" customHeight="1" spans="1:4">
      <c r="A1211" s="458" t="s">
        <v>1001</v>
      </c>
      <c r="B1211" s="381">
        <v>0</v>
      </c>
      <c r="C1211" s="381">
        <v>0</v>
      </c>
      <c r="D1211" s="457" t="str">
        <f t="shared" si="18"/>
        <v/>
      </c>
    </row>
    <row r="1212" ht="36" customHeight="1" spans="1:4">
      <c r="A1212" s="458" t="s">
        <v>1002</v>
      </c>
      <c r="B1212" s="381">
        <v>0</v>
      </c>
      <c r="C1212" s="381">
        <v>0</v>
      </c>
      <c r="D1212" s="457" t="str">
        <f t="shared" si="18"/>
        <v/>
      </c>
    </row>
    <row r="1213" ht="36" customHeight="1" spans="1:4">
      <c r="A1213" s="458" t="s">
        <v>1003</v>
      </c>
      <c r="B1213" s="381">
        <v>0</v>
      </c>
      <c r="C1213" s="381">
        <v>0</v>
      </c>
      <c r="D1213" s="457" t="str">
        <f t="shared" si="18"/>
        <v/>
      </c>
    </row>
    <row r="1214" ht="36" customHeight="1" spans="1:4">
      <c r="A1214" s="458" t="s">
        <v>1004</v>
      </c>
      <c r="B1214" s="381">
        <v>0</v>
      </c>
      <c r="C1214" s="381">
        <v>0</v>
      </c>
      <c r="D1214" s="457" t="str">
        <f t="shared" si="18"/>
        <v/>
      </c>
    </row>
    <row r="1215" ht="36" customHeight="1" spans="1:4">
      <c r="A1215" s="461" t="s">
        <v>1005</v>
      </c>
      <c r="B1215" s="381">
        <v>0</v>
      </c>
      <c r="C1215" s="381">
        <v>0</v>
      </c>
      <c r="D1215" s="457" t="str">
        <f t="shared" si="18"/>
        <v/>
      </c>
    </row>
    <row r="1216" ht="36" customHeight="1" spans="1:4">
      <c r="A1216" s="458" t="s">
        <v>1006</v>
      </c>
      <c r="B1216" s="460">
        <v>0</v>
      </c>
      <c r="C1216" s="460">
        <v>0</v>
      </c>
      <c r="D1216" s="457" t="str">
        <f t="shared" si="18"/>
        <v/>
      </c>
    </row>
    <row r="1217" ht="36" customHeight="1" spans="1:4">
      <c r="A1217" s="461" t="s">
        <v>1007</v>
      </c>
      <c r="B1217" s="460">
        <v>0</v>
      </c>
      <c r="C1217" s="460">
        <v>0</v>
      </c>
      <c r="D1217" s="457" t="str">
        <f t="shared" si="18"/>
        <v/>
      </c>
    </row>
    <row r="1218" ht="36" customHeight="1" spans="1:4">
      <c r="A1218" s="458" t="s">
        <v>1008</v>
      </c>
      <c r="B1218" s="381">
        <v>0</v>
      </c>
      <c r="C1218" s="381">
        <v>0</v>
      </c>
      <c r="D1218" s="457" t="str">
        <f t="shared" si="18"/>
        <v/>
      </c>
    </row>
    <row r="1219" ht="36" customHeight="1" spans="1:4">
      <c r="A1219" s="458" t="s">
        <v>1009</v>
      </c>
      <c r="B1219" s="381">
        <v>0</v>
      </c>
      <c r="C1219" s="381">
        <v>0</v>
      </c>
      <c r="D1219" s="457" t="str">
        <f t="shared" si="18"/>
        <v/>
      </c>
    </row>
    <row r="1220" ht="36" customHeight="1" spans="1:4">
      <c r="A1220" s="458" t="s">
        <v>1010</v>
      </c>
      <c r="B1220" s="462">
        <v>0</v>
      </c>
      <c r="C1220" s="462">
        <v>0</v>
      </c>
      <c r="D1220" s="457" t="str">
        <f t="shared" ref="D1220:D1283" si="19">IF(B1220&lt;&gt;0,C1220/B1220-1,"")</f>
        <v/>
      </c>
    </row>
    <row r="1221" ht="36" customHeight="1" spans="1:4">
      <c r="A1221" s="455" t="s">
        <v>67</v>
      </c>
      <c r="B1221" s="456">
        <f>SUM(B1222,B1234,B1240,B1246,B1254,B1267,B1271,B1277)</f>
        <v>4682</v>
      </c>
      <c r="C1221" s="456">
        <f>SUM(C1222,C1234,C1240,C1246,C1254,C1267,C1271,C1277)</f>
        <v>11721</v>
      </c>
      <c r="D1221" s="457">
        <f t="shared" si="19"/>
        <v>1.50341734301581</v>
      </c>
    </row>
    <row r="1222" ht="36" customHeight="1" spans="1:4">
      <c r="A1222" s="458" t="s">
        <v>1011</v>
      </c>
      <c r="B1222" s="460">
        <f>SUM(B1223:B1233)</f>
        <v>1691</v>
      </c>
      <c r="C1222" s="460">
        <f>SUM(C1223:C1233)</f>
        <v>1384</v>
      </c>
      <c r="D1222" s="457">
        <f t="shared" si="19"/>
        <v>-0.181549379065642</v>
      </c>
    </row>
    <row r="1223" ht="36" customHeight="1" spans="1:4">
      <c r="A1223" s="461" t="s">
        <v>91</v>
      </c>
      <c r="B1223" s="381">
        <v>898</v>
      </c>
      <c r="C1223" s="381">
        <v>889</v>
      </c>
      <c r="D1223" s="457">
        <f t="shared" si="19"/>
        <v>-0.0100222717149221</v>
      </c>
    </row>
    <row r="1224" ht="36" customHeight="1" spans="1:4">
      <c r="A1224" s="458" t="s">
        <v>92</v>
      </c>
      <c r="B1224" s="381">
        <v>0</v>
      </c>
      <c r="C1224" s="381">
        <v>0</v>
      </c>
      <c r="D1224" s="457" t="str">
        <f t="shared" si="19"/>
        <v/>
      </c>
    </row>
    <row r="1225" ht="36" customHeight="1" spans="1:4">
      <c r="A1225" s="461" t="s">
        <v>93</v>
      </c>
      <c r="B1225" s="381">
        <v>0</v>
      </c>
      <c r="C1225" s="381">
        <v>0</v>
      </c>
      <c r="D1225" s="457" t="str">
        <f t="shared" si="19"/>
        <v/>
      </c>
    </row>
    <row r="1226" ht="36" customHeight="1" spans="1:4">
      <c r="A1226" s="458" t="s">
        <v>1012</v>
      </c>
      <c r="B1226" s="460">
        <v>0</v>
      </c>
      <c r="C1226" s="460">
        <v>0</v>
      </c>
      <c r="D1226" s="457" t="str">
        <f t="shared" si="19"/>
        <v/>
      </c>
    </row>
    <row r="1227" ht="36" customHeight="1" spans="1:4">
      <c r="A1227" s="458" t="s">
        <v>1013</v>
      </c>
      <c r="B1227" s="381">
        <v>0</v>
      </c>
      <c r="C1227" s="381">
        <v>0</v>
      </c>
      <c r="D1227" s="457" t="str">
        <f t="shared" si="19"/>
        <v/>
      </c>
    </row>
    <row r="1228" ht="36" customHeight="1" spans="1:4">
      <c r="A1228" s="458" t="s">
        <v>1014</v>
      </c>
      <c r="B1228" s="381">
        <v>793</v>
      </c>
      <c r="C1228" s="381">
        <v>495</v>
      </c>
      <c r="D1228" s="457">
        <f t="shared" si="19"/>
        <v>-0.37578814627995</v>
      </c>
    </row>
    <row r="1229" ht="36" customHeight="1" spans="1:4">
      <c r="A1229" s="458" t="s">
        <v>1015</v>
      </c>
      <c r="B1229" s="381">
        <v>0</v>
      </c>
      <c r="C1229" s="381">
        <v>0</v>
      </c>
      <c r="D1229" s="457" t="str">
        <f t="shared" si="19"/>
        <v/>
      </c>
    </row>
    <row r="1230" ht="36" customHeight="1" spans="1:4">
      <c r="A1230" s="458" t="s">
        <v>1016</v>
      </c>
      <c r="B1230" s="459">
        <v>0</v>
      </c>
      <c r="C1230" s="459">
        <v>0</v>
      </c>
      <c r="D1230" s="457" t="str">
        <f t="shared" si="19"/>
        <v/>
      </c>
    </row>
    <row r="1231" ht="36" customHeight="1" spans="1:4">
      <c r="A1231" s="458" t="s">
        <v>1017</v>
      </c>
      <c r="B1231" s="381">
        <v>0</v>
      </c>
      <c r="C1231" s="381">
        <v>0</v>
      </c>
      <c r="D1231" s="457" t="str">
        <f t="shared" si="19"/>
        <v/>
      </c>
    </row>
    <row r="1232" ht="36" customHeight="1" spans="1:4">
      <c r="A1232" s="458" t="s">
        <v>100</v>
      </c>
      <c r="B1232" s="381">
        <v>0</v>
      </c>
      <c r="C1232" s="381">
        <v>0</v>
      </c>
      <c r="D1232" s="457" t="str">
        <f t="shared" si="19"/>
        <v/>
      </c>
    </row>
    <row r="1233" ht="36" customHeight="1" spans="1:4">
      <c r="A1233" s="458" t="s">
        <v>1018</v>
      </c>
      <c r="B1233" s="381">
        <v>0</v>
      </c>
      <c r="C1233" s="381">
        <v>0</v>
      </c>
      <c r="D1233" s="457" t="str">
        <f t="shared" si="19"/>
        <v/>
      </c>
    </row>
    <row r="1234" ht="36" customHeight="1" spans="1:4">
      <c r="A1234" s="458" t="s">
        <v>1019</v>
      </c>
      <c r="B1234" s="459">
        <f>SUM(B1235:B1239)</f>
        <v>2306</v>
      </c>
      <c r="C1234" s="459">
        <f>SUM(C1235:C1239)</f>
        <v>2491</v>
      </c>
      <c r="D1234" s="457">
        <f t="shared" si="19"/>
        <v>0.080225498699046</v>
      </c>
    </row>
    <row r="1235" ht="36" customHeight="1" spans="1:4">
      <c r="A1235" s="458" t="s">
        <v>91</v>
      </c>
      <c r="B1235" s="460">
        <v>0</v>
      </c>
      <c r="C1235" s="460">
        <v>0</v>
      </c>
      <c r="D1235" s="457" t="str">
        <f t="shared" si="19"/>
        <v/>
      </c>
    </row>
    <row r="1236" ht="36" customHeight="1" spans="1:4">
      <c r="A1236" s="458" t="s">
        <v>92</v>
      </c>
      <c r="B1236" s="381">
        <v>0</v>
      </c>
      <c r="C1236" s="381">
        <v>0</v>
      </c>
      <c r="D1236" s="457" t="str">
        <f t="shared" si="19"/>
        <v/>
      </c>
    </row>
    <row r="1237" ht="36" customHeight="1" spans="1:4">
      <c r="A1237" s="458" t="s">
        <v>93</v>
      </c>
      <c r="B1237" s="381">
        <v>0</v>
      </c>
      <c r="C1237" s="381">
        <v>0</v>
      </c>
      <c r="D1237" s="457" t="str">
        <f t="shared" si="19"/>
        <v/>
      </c>
    </row>
    <row r="1238" ht="36" customHeight="1" spans="1:4">
      <c r="A1238" s="458" t="s">
        <v>1020</v>
      </c>
      <c r="B1238" s="462">
        <v>2306</v>
      </c>
      <c r="C1238" s="462">
        <v>2491</v>
      </c>
      <c r="D1238" s="457">
        <f t="shared" si="19"/>
        <v>0.080225498699046</v>
      </c>
    </row>
    <row r="1239" ht="36" customHeight="1" spans="1:4">
      <c r="A1239" s="458" t="s">
        <v>1021</v>
      </c>
      <c r="B1239" s="462">
        <v>0</v>
      </c>
      <c r="C1239" s="462">
        <v>0</v>
      </c>
      <c r="D1239" s="457" t="str">
        <f t="shared" si="19"/>
        <v/>
      </c>
    </row>
    <row r="1240" ht="36" customHeight="1" spans="1:4">
      <c r="A1240" s="458" t="s">
        <v>1022</v>
      </c>
      <c r="B1240" s="460">
        <f>SUM(B1241:B1245)</f>
        <v>0</v>
      </c>
      <c r="C1240" s="460">
        <f>SUM(C1241:C1245)</f>
        <v>0</v>
      </c>
      <c r="D1240" s="457" t="str">
        <f t="shared" si="19"/>
        <v/>
      </c>
    </row>
    <row r="1241" ht="36" customHeight="1" spans="1:4">
      <c r="A1241" s="458" t="s">
        <v>91</v>
      </c>
      <c r="B1241" s="381">
        <v>0</v>
      </c>
      <c r="C1241" s="381">
        <v>0</v>
      </c>
      <c r="D1241" s="457" t="str">
        <f t="shared" si="19"/>
        <v/>
      </c>
    </row>
    <row r="1242" ht="36" customHeight="1" spans="1:4">
      <c r="A1242" s="458" t="s">
        <v>92</v>
      </c>
      <c r="B1242" s="381">
        <v>0</v>
      </c>
      <c r="C1242" s="381">
        <v>0</v>
      </c>
      <c r="D1242" s="457" t="str">
        <f t="shared" si="19"/>
        <v/>
      </c>
    </row>
    <row r="1243" ht="36" customHeight="1" spans="1:4">
      <c r="A1243" s="458" t="s">
        <v>93</v>
      </c>
      <c r="B1243" s="381">
        <v>0</v>
      </c>
      <c r="C1243" s="381">
        <v>0</v>
      </c>
      <c r="D1243" s="457" t="str">
        <f t="shared" si="19"/>
        <v/>
      </c>
    </row>
    <row r="1244" ht="36" customHeight="1" spans="1:4">
      <c r="A1244" s="458" t="s">
        <v>1023</v>
      </c>
      <c r="B1244" s="381">
        <v>0</v>
      </c>
      <c r="C1244" s="381">
        <v>0</v>
      </c>
      <c r="D1244" s="457" t="str">
        <f t="shared" si="19"/>
        <v/>
      </c>
    </row>
    <row r="1245" ht="36" customHeight="1" spans="1:4">
      <c r="A1245" s="458" t="s">
        <v>1024</v>
      </c>
      <c r="B1245" s="381">
        <v>0</v>
      </c>
      <c r="C1245" s="381">
        <v>0</v>
      </c>
      <c r="D1245" s="457" t="str">
        <f t="shared" si="19"/>
        <v/>
      </c>
    </row>
    <row r="1246" ht="36" customHeight="1" spans="1:4">
      <c r="A1246" s="458" t="s">
        <v>1025</v>
      </c>
      <c r="B1246" s="460">
        <f>SUM(B1247:B1253)</f>
        <v>0</v>
      </c>
      <c r="C1246" s="460">
        <f>SUM(C1247:C1253)</f>
        <v>0</v>
      </c>
      <c r="D1246" s="457" t="str">
        <f t="shared" si="19"/>
        <v/>
      </c>
    </row>
    <row r="1247" ht="36" customHeight="1" spans="1:4">
      <c r="A1247" s="458" t="s">
        <v>91</v>
      </c>
      <c r="B1247" s="381">
        <v>0</v>
      </c>
      <c r="C1247" s="381">
        <v>0</v>
      </c>
      <c r="D1247" s="457" t="str">
        <f t="shared" si="19"/>
        <v/>
      </c>
    </row>
    <row r="1248" ht="36" customHeight="1" spans="1:4">
      <c r="A1248" s="458" t="s">
        <v>92</v>
      </c>
      <c r="B1248" s="381">
        <v>0</v>
      </c>
      <c r="C1248" s="381">
        <v>0</v>
      </c>
      <c r="D1248" s="457" t="str">
        <f t="shared" si="19"/>
        <v/>
      </c>
    </row>
    <row r="1249" ht="36" customHeight="1" spans="1:4">
      <c r="A1249" s="458" t="s">
        <v>93</v>
      </c>
      <c r="B1249" s="381">
        <v>0</v>
      </c>
      <c r="C1249" s="381">
        <v>0</v>
      </c>
      <c r="D1249" s="457" t="str">
        <f t="shared" si="19"/>
        <v/>
      </c>
    </row>
    <row r="1250" ht="36" customHeight="1" spans="1:4">
      <c r="A1250" s="458" t="s">
        <v>1026</v>
      </c>
      <c r="B1250" s="460">
        <v>0</v>
      </c>
      <c r="C1250" s="460">
        <v>0</v>
      </c>
      <c r="D1250" s="457" t="str">
        <f t="shared" si="19"/>
        <v/>
      </c>
    </row>
    <row r="1251" ht="36" customHeight="1" spans="1:4">
      <c r="A1251" s="458" t="s">
        <v>1027</v>
      </c>
      <c r="B1251" s="381">
        <v>0</v>
      </c>
      <c r="C1251" s="381">
        <v>0</v>
      </c>
      <c r="D1251" s="457" t="str">
        <f t="shared" si="19"/>
        <v/>
      </c>
    </row>
    <row r="1252" ht="36" customHeight="1" spans="1:4">
      <c r="A1252" s="458" t="s">
        <v>100</v>
      </c>
      <c r="B1252" s="381">
        <v>0</v>
      </c>
      <c r="C1252" s="381">
        <v>0</v>
      </c>
      <c r="D1252" s="457" t="str">
        <f t="shared" si="19"/>
        <v/>
      </c>
    </row>
    <row r="1253" ht="36" customHeight="1" spans="1:4">
      <c r="A1253" s="458" t="s">
        <v>1028</v>
      </c>
      <c r="B1253" s="381">
        <v>0</v>
      </c>
      <c r="C1253" s="381">
        <v>0</v>
      </c>
      <c r="D1253" s="457" t="str">
        <f t="shared" si="19"/>
        <v/>
      </c>
    </row>
    <row r="1254" ht="36" customHeight="1" spans="1:4">
      <c r="A1254" s="458" t="s">
        <v>1029</v>
      </c>
      <c r="B1254" s="459">
        <f>SUM(B1255:B1266)</f>
        <v>327</v>
      </c>
      <c r="C1254" s="459">
        <f>SUM(C1255:C1266)</f>
        <v>403</v>
      </c>
      <c r="D1254" s="457">
        <f t="shared" si="19"/>
        <v>0.232415902140673</v>
      </c>
    </row>
    <row r="1255" ht="36" customHeight="1" spans="1:4">
      <c r="A1255" s="458" t="s">
        <v>91</v>
      </c>
      <c r="B1255" s="381">
        <v>249</v>
      </c>
      <c r="C1255" s="381">
        <v>259</v>
      </c>
      <c r="D1255" s="457">
        <f t="shared" si="19"/>
        <v>0.0401606425702812</v>
      </c>
    </row>
    <row r="1256" ht="36" customHeight="1" spans="1:4">
      <c r="A1256" s="458" t="s">
        <v>92</v>
      </c>
      <c r="B1256" s="381">
        <v>0</v>
      </c>
      <c r="C1256" s="381">
        <v>0</v>
      </c>
      <c r="D1256" s="457" t="str">
        <f t="shared" si="19"/>
        <v/>
      </c>
    </row>
    <row r="1257" ht="36" customHeight="1" spans="1:4">
      <c r="A1257" s="461" t="s">
        <v>93</v>
      </c>
      <c r="B1257" s="381">
        <v>0</v>
      </c>
      <c r="C1257" s="381">
        <v>0</v>
      </c>
      <c r="D1257" s="457" t="str">
        <f t="shared" si="19"/>
        <v/>
      </c>
    </row>
    <row r="1258" ht="36" customHeight="1" spans="1:4">
      <c r="A1258" s="461" t="s">
        <v>1030</v>
      </c>
      <c r="B1258" s="381">
        <v>16</v>
      </c>
      <c r="C1258" s="381">
        <v>16</v>
      </c>
      <c r="D1258" s="457">
        <f t="shared" si="19"/>
        <v>0</v>
      </c>
    </row>
    <row r="1259" ht="36" customHeight="1" spans="1:4">
      <c r="A1259" s="461" t="s">
        <v>1031</v>
      </c>
      <c r="B1259" s="381">
        <v>27</v>
      </c>
      <c r="C1259" s="381">
        <v>103</v>
      </c>
      <c r="D1259" s="457">
        <f t="shared" si="19"/>
        <v>2.81481481481481</v>
      </c>
    </row>
    <row r="1260" ht="36" customHeight="1" spans="1:4">
      <c r="A1260" s="461" t="s">
        <v>1032</v>
      </c>
      <c r="B1260" s="381">
        <v>0</v>
      </c>
      <c r="C1260" s="381">
        <v>0</v>
      </c>
      <c r="D1260" s="457" t="str">
        <f t="shared" si="19"/>
        <v/>
      </c>
    </row>
    <row r="1261" ht="36" customHeight="1" spans="1:4">
      <c r="A1261" s="461" t="s">
        <v>1033</v>
      </c>
      <c r="B1261" s="381">
        <v>15</v>
      </c>
      <c r="C1261" s="381">
        <v>20</v>
      </c>
      <c r="D1261" s="457">
        <f t="shared" si="19"/>
        <v>0.333333333333333</v>
      </c>
    </row>
    <row r="1262" ht="36" customHeight="1" spans="1:4">
      <c r="A1262" s="461" t="s">
        <v>1034</v>
      </c>
      <c r="B1262" s="381">
        <v>0</v>
      </c>
      <c r="C1262" s="381">
        <v>0</v>
      </c>
      <c r="D1262" s="457" t="str">
        <f t="shared" si="19"/>
        <v/>
      </c>
    </row>
    <row r="1263" ht="36" customHeight="1" spans="1:4">
      <c r="A1263" s="461" t="s">
        <v>1035</v>
      </c>
      <c r="B1263" s="381">
        <v>20</v>
      </c>
      <c r="C1263" s="381">
        <v>5</v>
      </c>
      <c r="D1263" s="457">
        <f t="shared" si="19"/>
        <v>-0.75</v>
      </c>
    </row>
    <row r="1264" ht="36" customHeight="1" spans="1:4">
      <c r="A1264" s="458" t="s">
        <v>1036</v>
      </c>
      <c r="B1264" s="460">
        <v>0</v>
      </c>
      <c r="C1264" s="460">
        <v>0</v>
      </c>
      <c r="D1264" s="457" t="str">
        <f t="shared" si="19"/>
        <v/>
      </c>
    </row>
    <row r="1265" ht="36" customHeight="1" spans="1:4">
      <c r="A1265" s="458" t="s">
        <v>1037</v>
      </c>
      <c r="B1265" s="381">
        <v>0</v>
      </c>
      <c r="C1265" s="381">
        <v>0</v>
      </c>
      <c r="D1265" s="457" t="str">
        <f t="shared" si="19"/>
        <v/>
      </c>
    </row>
    <row r="1266" ht="36" customHeight="1" spans="1:4">
      <c r="A1266" s="461" t="s">
        <v>1038</v>
      </c>
      <c r="B1266" s="381">
        <v>0</v>
      </c>
      <c r="C1266" s="381">
        <v>0</v>
      </c>
      <c r="D1266" s="457" t="str">
        <f t="shared" si="19"/>
        <v/>
      </c>
    </row>
    <row r="1267" ht="36" customHeight="1" spans="1:4">
      <c r="A1267" s="458" t="s">
        <v>1039</v>
      </c>
      <c r="B1267" s="460">
        <f>SUM(B1268:B1270)</f>
        <v>0</v>
      </c>
      <c r="C1267" s="460">
        <f>SUM(C1268:C1270)</f>
        <v>5000</v>
      </c>
      <c r="D1267" s="457" t="str">
        <f t="shared" si="19"/>
        <v/>
      </c>
    </row>
    <row r="1268" ht="36" customHeight="1" spans="1:4">
      <c r="A1268" s="461" t="s">
        <v>1040</v>
      </c>
      <c r="B1268" s="462">
        <v>0</v>
      </c>
      <c r="C1268" s="462">
        <v>0</v>
      </c>
      <c r="D1268" s="457" t="str">
        <f t="shared" si="19"/>
        <v/>
      </c>
    </row>
    <row r="1269" ht="36" customHeight="1" spans="1:4">
      <c r="A1269" s="461" t="s">
        <v>1041</v>
      </c>
      <c r="B1269" s="460">
        <v>0</v>
      </c>
      <c r="C1269" s="460">
        <v>0</v>
      </c>
      <c r="D1269" s="457" t="str">
        <f t="shared" si="19"/>
        <v/>
      </c>
    </row>
    <row r="1270" ht="36" customHeight="1" spans="1:4">
      <c r="A1270" s="461" t="s">
        <v>1042</v>
      </c>
      <c r="B1270" s="381">
        <v>0</v>
      </c>
      <c r="C1270" s="381">
        <v>5000</v>
      </c>
      <c r="D1270" s="457" t="str">
        <f t="shared" si="19"/>
        <v/>
      </c>
    </row>
    <row r="1271" ht="36" customHeight="1" spans="1:4">
      <c r="A1271" s="461" t="s">
        <v>1043</v>
      </c>
      <c r="B1271" s="460">
        <f>SUM(B1272:B1276)</f>
        <v>0</v>
      </c>
      <c r="C1271" s="460">
        <f>SUM(C1272:C1276)</f>
        <v>0</v>
      </c>
      <c r="D1271" s="457" t="str">
        <f t="shared" si="19"/>
        <v/>
      </c>
    </row>
    <row r="1272" ht="36" customHeight="1" spans="1:4">
      <c r="A1272" s="461" t="s">
        <v>1044</v>
      </c>
      <c r="B1272" s="381">
        <v>0</v>
      </c>
      <c r="C1272" s="381">
        <v>0</v>
      </c>
      <c r="D1272" s="457" t="str">
        <f t="shared" si="19"/>
        <v/>
      </c>
    </row>
    <row r="1273" ht="36" customHeight="1" spans="1:4">
      <c r="A1273" s="461" t="s">
        <v>1045</v>
      </c>
      <c r="B1273" s="381">
        <v>0</v>
      </c>
      <c r="C1273" s="381">
        <v>0</v>
      </c>
      <c r="D1273" s="457" t="str">
        <f t="shared" si="19"/>
        <v/>
      </c>
    </row>
    <row r="1274" ht="36" customHeight="1" spans="1:4">
      <c r="A1274" s="458" t="s">
        <v>1046</v>
      </c>
      <c r="B1274" s="462">
        <v>0</v>
      </c>
      <c r="C1274" s="462">
        <v>0</v>
      </c>
      <c r="D1274" s="457" t="str">
        <f t="shared" si="19"/>
        <v/>
      </c>
    </row>
    <row r="1275" ht="36" customHeight="1" spans="1:4">
      <c r="A1275" s="458" t="s">
        <v>1047</v>
      </c>
      <c r="B1275" s="460">
        <v>0</v>
      </c>
      <c r="C1275" s="460">
        <v>0</v>
      </c>
      <c r="D1275" s="457" t="str">
        <f t="shared" si="19"/>
        <v/>
      </c>
    </row>
    <row r="1276" ht="36" customHeight="1" spans="1:4">
      <c r="A1276" s="458" t="s">
        <v>1048</v>
      </c>
      <c r="B1276" s="381">
        <v>0</v>
      </c>
      <c r="C1276" s="381">
        <v>0</v>
      </c>
      <c r="D1276" s="457" t="str">
        <f t="shared" si="19"/>
        <v/>
      </c>
    </row>
    <row r="1277" ht="36" customHeight="1" spans="1:4">
      <c r="A1277" s="458" t="s">
        <v>1049</v>
      </c>
      <c r="B1277" s="381">
        <v>358</v>
      </c>
      <c r="C1277" s="381">
        <v>2443</v>
      </c>
      <c r="D1277" s="457">
        <f t="shared" si="19"/>
        <v>5.82402234636872</v>
      </c>
    </row>
    <row r="1278" ht="36" customHeight="1" spans="1:4">
      <c r="A1278" s="455" t="s">
        <v>68</v>
      </c>
      <c r="B1278" s="469">
        <v>0</v>
      </c>
      <c r="C1278" s="469">
        <v>10000</v>
      </c>
      <c r="D1278" s="457" t="str">
        <f t="shared" si="19"/>
        <v/>
      </c>
    </row>
    <row r="1279" ht="36" customHeight="1" spans="1:4">
      <c r="A1279" s="455" t="s">
        <v>1050</v>
      </c>
      <c r="B1279" s="463">
        <f>B1280</f>
        <v>0</v>
      </c>
      <c r="C1279" s="463">
        <f>C1280</f>
        <v>43700</v>
      </c>
      <c r="D1279" s="457" t="str">
        <f t="shared" si="19"/>
        <v/>
      </c>
    </row>
    <row r="1280" ht="36" customHeight="1" spans="1:4">
      <c r="A1280" s="458" t="s">
        <v>1051</v>
      </c>
      <c r="B1280" s="459">
        <f>SUM(B1281:B1284)</f>
        <v>0</v>
      </c>
      <c r="C1280" s="459">
        <f>SUM(C1281:C1284)</f>
        <v>43700</v>
      </c>
      <c r="D1280" s="457" t="str">
        <f t="shared" si="19"/>
        <v/>
      </c>
    </row>
    <row r="1281" ht="36" customHeight="1" spans="1:4">
      <c r="A1281" s="461" t="s">
        <v>1052</v>
      </c>
      <c r="B1281" s="381"/>
      <c r="C1281" s="381">
        <v>43700</v>
      </c>
      <c r="D1281" s="457" t="str">
        <f t="shared" si="19"/>
        <v/>
      </c>
    </row>
    <row r="1282" ht="36" customHeight="1" spans="1:4">
      <c r="A1282" s="458" t="s">
        <v>1053</v>
      </c>
      <c r="B1282" s="381"/>
      <c r="C1282" s="381"/>
      <c r="D1282" s="457" t="str">
        <f t="shared" si="19"/>
        <v/>
      </c>
    </row>
    <row r="1283" ht="36" customHeight="1" spans="1:4">
      <c r="A1283" s="458" t="s">
        <v>1054</v>
      </c>
      <c r="B1283" s="381"/>
      <c r="C1283" s="381"/>
      <c r="D1283" s="457" t="str">
        <f t="shared" si="19"/>
        <v/>
      </c>
    </row>
    <row r="1284" ht="36" customHeight="1" spans="1:4">
      <c r="A1284" s="458" t="s">
        <v>1055</v>
      </c>
      <c r="B1284" s="381"/>
      <c r="C1284" s="381"/>
      <c r="D1284" s="457" t="str">
        <f t="shared" ref="D1284:D1311" si="20">IF(B1284&lt;&gt;0,C1284/B1284-1,"")</f>
        <v/>
      </c>
    </row>
    <row r="1285" ht="36" customHeight="1" spans="1:4">
      <c r="A1285" s="468" t="s">
        <v>1056</v>
      </c>
      <c r="B1285" s="463">
        <f>B1286</f>
        <v>21294</v>
      </c>
      <c r="C1285" s="463">
        <f>C1286</f>
        <v>24800</v>
      </c>
      <c r="D1285" s="457">
        <f t="shared" si="20"/>
        <v>0.164647318493472</v>
      </c>
    </row>
    <row r="1286" ht="36" customHeight="1" spans="1:4">
      <c r="A1286" s="461" t="s">
        <v>1057</v>
      </c>
      <c r="B1286" s="460">
        <f>SUM(B1287:B1290)</f>
        <v>21294</v>
      </c>
      <c r="C1286" s="460">
        <f>SUM(C1287:C1290)</f>
        <v>24800</v>
      </c>
      <c r="D1286" s="457">
        <f t="shared" si="20"/>
        <v>0.164647318493472</v>
      </c>
    </row>
    <row r="1287" ht="36" customHeight="1" spans="1:4">
      <c r="A1287" s="461" t="s">
        <v>1058</v>
      </c>
      <c r="B1287" s="381">
        <v>21294</v>
      </c>
      <c r="C1287" s="381">
        <v>24800</v>
      </c>
      <c r="D1287" s="457">
        <f t="shared" si="20"/>
        <v>0.164647318493472</v>
      </c>
    </row>
    <row r="1288" ht="36" customHeight="1" spans="1:4">
      <c r="A1288" s="458" t="s">
        <v>1059</v>
      </c>
      <c r="B1288" s="460">
        <v>0</v>
      </c>
      <c r="C1288" s="460">
        <v>0</v>
      </c>
      <c r="D1288" s="457" t="str">
        <f t="shared" si="20"/>
        <v/>
      </c>
    </row>
    <row r="1289" ht="36" customHeight="1" spans="1:4">
      <c r="A1289" s="458" t="s">
        <v>1060</v>
      </c>
      <c r="B1289" s="460">
        <v>0</v>
      </c>
      <c r="C1289" s="460">
        <v>0</v>
      </c>
      <c r="D1289" s="457" t="str">
        <f t="shared" si="20"/>
        <v/>
      </c>
    </row>
    <row r="1290" ht="36" customHeight="1" spans="1:4">
      <c r="A1290" s="461" t="s">
        <v>1061</v>
      </c>
      <c r="B1290" s="381">
        <v>0</v>
      </c>
      <c r="C1290" s="381">
        <v>0</v>
      </c>
      <c r="D1290" s="457" t="str">
        <f t="shared" si="20"/>
        <v/>
      </c>
    </row>
    <row r="1291" ht="36" customHeight="1" spans="1:4">
      <c r="A1291" s="468" t="s">
        <v>1062</v>
      </c>
      <c r="B1291" s="463">
        <f>B1292</f>
        <v>71</v>
      </c>
      <c r="C1291" s="463">
        <f>C1292</f>
        <v>200</v>
      </c>
      <c r="D1291" s="457">
        <f t="shared" si="20"/>
        <v>1.8169014084507</v>
      </c>
    </row>
    <row r="1292" ht="36" customHeight="1" spans="1:4">
      <c r="A1292" s="461" t="s">
        <v>1063</v>
      </c>
      <c r="B1292" s="381">
        <v>71</v>
      </c>
      <c r="C1292" s="381">
        <v>200</v>
      </c>
      <c r="D1292" s="457">
        <f t="shared" si="20"/>
        <v>1.8169014084507</v>
      </c>
    </row>
    <row r="1293" ht="36" customHeight="1" spans="1:4">
      <c r="A1293" s="455" t="s">
        <v>1064</v>
      </c>
      <c r="B1293" s="456">
        <f>SUM(B1294:B1295)</f>
        <v>0</v>
      </c>
      <c r="C1293" s="456">
        <f>SUM(C1294:C1295)</f>
        <v>0</v>
      </c>
      <c r="D1293" s="457" t="str">
        <f t="shared" si="20"/>
        <v/>
      </c>
    </row>
    <row r="1294" ht="36" customHeight="1" spans="1:4">
      <c r="A1294" s="458" t="s">
        <v>1065</v>
      </c>
      <c r="B1294" s="459">
        <v>0</v>
      </c>
      <c r="C1294" s="459">
        <v>0</v>
      </c>
      <c r="D1294" s="457" t="str">
        <f t="shared" si="20"/>
        <v/>
      </c>
    </row>
    <row r="1295" ht="36" customHeight="1" spans="1:4">
      <c r="A1295" s="458" t="s">
        <v>911</v>
      </c>
      <c r="B1295" s="460">
        <v>0</v>
      </c>
      <c r="C1295" s="381">
        <v>0</v>
      </c>
      <c r="D1295" s="457" t="str">
        <f t="shared" si="20"/>
        <v/>
      </c>
    </row>
    <row r="1296" ht="36" customHeight="1" spans="1:4">
      <c r="A1296" s="458"/>
      <c r="B1296" s="460"/>
      <c r="C1296" s="460"/>
      <c r="D1296" s="457" t="str">
        <f t="shared" si="20"/>
        <v/>
      </c>
    </row>
    <row r="1297" ht="36" customHeight="1" spans="1:4">
      <c r="A1297" s="470" t="s">
        <v>1066</v>
      </c>
      <c r="B1297" s="463">
        <f>SUM(B4,B248,B251,B264,B355,B409,B463,B520,B641,B713,B786,B805,B916,B980,B1046,B1066,B1094,B1104,B1148,B1168,B1221,B1278,B1279,B1285,B1291,B1293)</f>
        <v>595557</v>
      </c>
      <c r="C1297" s="463">
        <f>SUM(C4,C248,C251,C264,C355,C409,C463,C520,C641,C713,C786,C805,C916,C980,C1046,C1066,C1094,C1104,C1148,C1168,C1221,C1278,C1279,C1285,C1291,C1293)</f>
        <v>635132</v>
      </c>
      <c r="D1297" s="457">
        <f t="shared" si="20"/>
        <v>0.0664503985344811</v>
      </c>
    </row>
    <row r="1298" ht="36" customHeight="1" spans="1:4">
      <c r="A1298" s="358" t="s">
        <v>73</v>
      </c>
      <c r="B1298" s="469">
        <f>SUM(B1299:B1308)</f>
        <v>3333687</v>
      </c>
      <c r="C1298" s="469">
        <f>SUM(C1299:C1308)</f>
        <v>3458780</v>
      </c>
      <c r="D1298" s="457">
        <f t="shared" si="20"/>
        <v>0.0375239187122247</v>
      </c>
    </row>
    <row r="1299" ht="36" customHeight="1" spans="1:4">
      <c r="A1299" s="360" t="s">
        <v>74</v>
      </c>
      <c r="B1299" s="460">
        <v>51669</v>
      </c>
      <c r="C1299" s="381">
        <v>66872</v>
      </c>
      <c r="D1299" s="457"/>
    </row>
    <row r="1300" ht="36" customHeight="1" spans="1:4">
      <c r="A1300" s="360" t="s">
        <v>75</v>
      </c>
      <c r="B1300" s="381">
        <v>2212603</v>
      </c>
      <c r="C1300" s="381">
        <v>2179661</v>
      </c>
      <c r="D1300" s="457"/>
    </row>
    <row r="1301" ht="36" customHeight="1" spans="1:4">
      <c r="A1301" s="360" t="s">
        <v>76</v>
      </c>
      <c r="B1301" s="381">
        <v>883945</v>
      </c>
      <c r="C1301" s="381">
        <v>1051000</v>
      </c>
      <c r="D1301" s="457"/>
    </row>
    <row r="1302" ht="36" customHeight="1" spans="1:4">
      <c r="A1302" s="360" t="s">
        <v>77</v>
      </c>
      <c r="B1302" s="381">
        <v>171610</v>
      </c>
      <c r="C1302" s="381">
        <v>161247</v>
      </c>
      <c r="D1302" s="457"/>
    </row>
    <row r="1303" ht="36" customHeight="1" spans="1:4">
      <c r="A1303" s="360" t="s">
        <v>78</v>
      </c>
      <c r="B1303" s="381">
        <v>0</v>
      </c>
      <c r="C1303" s="381"/>
      <c r="D1303" s="457"/>
    </row>
    <row r="1304" ht="36" customHeight="1" spans="1:4">
      <c r="A1304" s="360" t="s">
        <v>79</v>
      </c>
      <c r="B1304" s="381">
        <v>13860</v>
      </c>
      <c r="C1304" s="381"/>
      <c r="D1304" s="457"/>
    </row>
    <row r="1305" ht="36" customHeight="1" spans="1:4">
      <c r="A1305" s="360" t="s">
        <v>80</v>
      </c>
      <c r="B1305" s="381"/>
      <c r="C1305" s="381"/>
      <c r="D1305" s="457"/>
    </row>
    <row r="1306" ht="36" customHeight="1" spans="1:4">
      <c r="A1306" s="360" t="s">
        <v>81</v>
      </c>
      <c r="B1306" s="381"/>
      <c r="C1306" s="381"/>
      <c r="D1306" s="457"/>
    </row>
    <row r="1307" ht="36" customHeight="1" spans="1:4">
      <c r="A1307" s="360" t="s">
        <v>82</v>
      </c>
      <c r="B1307" s="381"/>
      <c r="C1307" s="381"/>
      <c r="D1307" s="457"/>
    </row>
    <row r="1308" ht="36" customHeight="1" spans="1:4">
      <c r="A1308" s="360" t="s">
        <v>83</v>
      </c>
      <c r="B1308" s="381"/>
      <c r="C1308" s="381"/>
      <c r="D1308" s="457"/>
    </row>
    <row r="1309" ht="36" customHeight="1" spans="1:4">
      <c r="A1309" s="358" t="s">
        <v>84</v>
      </c>
      <c r="B1309" s="469">
        <v>27000</v>
      </c>
      <c r="C1309" s="381"/>
      <c r="D1309" s="457"/>
    </row>
    <row r="1310" ht="36" customHeight="1" spans="1:4">
      <c r="A1310" s="358"/>
      <c r="B1310" s="381"/>
      <c r="C1310" s="381"/>
      <c r="D1310" s="457" t="str">
        <f t="shared" si="20"/>
        <v/>
      </c>
    </row>
    <row r="1311" ht="36" customHeight="1" spans="1:4">
      <c r="A1311" s="471" t="s">
        <v>1067</v>
      </c>
      <c r="B1311" s="469">
        <f>SUM(B1297,B1309,B1298)</f>
        <v>3956244</v>
      </c>
      <c r="C1311" s="469">
        <f>SUM(C1297,C1309,C1298)</f>
        <v>4093912</v>
      </c>
      <c r="D1311" s="457">
        <f t="shared" si="20"/>
        <v>0.0347976515098665</v>
      </c>
    </row>
  </sheetData>
  <mergeCells count="1">
    <mergeCell ref="A1:D1"/>
  </mergeCells>
  <conditionalFormatting sqref="A1302">
    <cfRule type="expression" dxfId="1" priority="5" stopIfTrue="1">
      <formula>"len($A:$A)=3"</formula>
    </cfRule>
  </conditionalFormatting>
  <conditionalFormatting sqref="A1304">
    <cfRule type="expression" dxfId="1" priority="6" stopIfTrue="1">
      <formula>"len($A:$A)=3"</formula>
    </cfRule>
    <cfRule type="expression" dxfId="1" priority="10" stopIfTrue="1">
      <formula>"len($A:$A)=3"</formula>
    </cfRule>
  </conditionalFormatting>
  <conditionalFormatting sqref="A1305">
    <cfRule type="expression" dxfId="1" priority="7" stopIfTrue="1">
      <formula>"len($A:$A)=3"</formula>
    </cfRule>
  </conditionalFormatting>
  <conditionalFormatting sqref="A1306">
    <cfRule type="expression" dxfId="1" priority="2" stopIfTrue="1">
      <formula>"len($A:$A)=3"</formula>
    </cfRule>
    <cfRule type="expression" dxfId="1" priority="4" stopIfTrue="1">
      <formula>"len($A:$A)=3"</formula>
    </cfRule>
  </conditionalFormatting>
  <conditionalFormatting sqref="A1307">
    <cfRule type="expression" dxfId="1" priority="1" stopIfTrue="1">
      <formula>"len($A:$A)=3"</formula>
    </cfRule>
  </conditionalFormatting>
  <conditionalFormatting sqref="A1307:A1308">
    <cfRule type="expression" dxfId="1" priority="3" stopIfTrue="1">
      <formula>"len($A:$A)=3"</formula>
    </cfRule>
    <cfRule type="expression" dxfId="1" priority="11" stopIfTrue="1">
      <formula>"len($A:$A)=3"</formula>
    </cfRule>
  </conditionalFormatting>
  <conditionalFormatting sqref="A1309:A1310">
    <cfRule type="expression" dxfId="1" priority="8" stopIfTrue="1">
      <formula>"len($A:$A)=3"</formula>
    </cfRule>
    <cfRule type="expression" dxfId="1" priority="9" stopIfTrue="1">
      <formula>"len($A:$A)=3"</formula>
    </cfRule>
  </conditionalFormatting>
  <printOptions horizontalCentered="1"/>
  <pageMargins left="0.471527777777778" right="0.393055555555556" top="1.14166666666667" bottom="0.747916666666667" header="0.313888888888889" footer="0.313888888888889"/>
  <pageSetup paperSize="9" scale="75"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4"/>
  <sheetViews>
    <sheetView showZeros="0" view="pageBreakPreview" zoomScaleNormal="100" topLeftCell="A22" workbookViewId="0">
      <selection activeCell="A3" sqref="A3"/>
    </sheetView>
  </sheetViews>
  <sheetFormatPr defaultColWidth="9" defaultRowHeight="13.5" outlineLevelCol="1"/>
  <cols>
    <col min="1" max="1" width="79" customWidth="1"/>
    <col min="2" max="2" width="36.4416666666667" customWidth="1"/>
  </cols>
  <sheetData>
    <row r="1" ht="45.25" customHeight="1" spans="1:2">
      <c r="A1" s="441" t="s">
        <v>1068</v>
      </c>
      <c r="B1" s="441"/>
    </row>
    <row r="2" ht="20.05" customHeight="1" spans="1:2">
      <c r="A2" s="442"/>
      <c r="B2" s="443" t="s">
        <v>2</v>
      </c>
    </row>
    <row r="3" ht="45.25" customHeight="1" spans="1:2">
      <c r="A3" s="444" t="s">
        <v>1069</v>
      </c>
      <c r="B3" s="203" t="s">
        <v>5</v>
      </c>
    </row>
    <row r="4" ht="30.05" customHeight="1" spans="1:2">
      <c r="A4" s="445" t="s">
        <v>1070</v>
      </c>
      <c r="B4" s="446">
        <f>SUM(B5:B8)</f>
        <v>114794</v>
      </c>
    </row>
    <row r="5" ht="30.05" customHeight="1" spans="1:2">
      <c r="A5" s="447" t="s">
        <v>1071</v>
      </c>
      <c r="B5" s="375">
        <v>88952</v>
      </c>
    </row>
    <row r="6" ht="30.05" customHeight="1" spans="1:2">
      <c r="A6" s="447" t="s">
        <v>1072</v>
      </c>
      <c r="B6" s="375">
        <v>14833</v>
      </c>
    </row>
    <row r="7" ht="30.05" customHeight="1" spans="1:2">
      <c r="A7" s="447" t="s">
        <v>1073</v>
      </c>
      <c r="B7" s="375">
        <v>5475</v>
      </c>
    </row>
    <row r="8" ht="30.05" customHeight="1" spans="1:2">
      <c r="A8" s="447" t="s">
        <v>1074</v>
      </c>
      <c r="B8" s="375">
        <v>5534</v>
      </c>
    </row>
    <row r="9" ht="30.05" customHeight="1" spans="1:2">
      <c r="A9" s="445" t="s">
        <v>1075</v>
      </c>
      <c r="B9" s="446">
        <f>SUM(B10:B19)</f>
        <v>12583</v>
      </c>
    </row>
    <row r="10" ht="30.05" customHeight="1" spans="1:2">
      <c r="A10" s="447" t="s">
        <v>1076</v>
      </c>
      <c r="B10" s="375">
        <v>10196</v>
      </c>
    </row>
    <row r="11" ht="30.05" customHeight="1" spans="1:2">
      <c r="A11" s="447" t="s">
        <v>1077</v>
      </c>
      <c r="B11" s="375">
        <v>193</v>
      </c>
    </row>
    <row r="12" ht="30.05" customHeight="1" spans="1:2">
      <c r="A12" s="447" t="s">
        <v>1078</v>
      </c>
      <c r="B12" s="375">
        <v>329</v>
      </c>
    </row>
    <row r="13" ht="30.05" customHeight="1" spans="1:2">
      <c r="A13" s="447" t="s">
        <v>1079</v>
      </c>
      <c r="B13" s="375">
        <v>5</v>
      </c>
    </row>
    <row r="14" ht="30.05" customHeight="1" spans="1:2">
      <c r="A14" s="447" t="s">
        <v>1080</v>
      </c>
      <c r="B14" s="375">
        <v>247</v>
      </c>
    </row>
    <row r="15" ht="30.05" customHeight="1" spans="1:2">
      <c r="A15" s="447" t="s">
        <v>1081</v>
      </c>
      <c r="B15" s="375">
        <v>271</v>
      </c>
    </row>
    <row r="16" ht="30.05" customHeight="1" spans="1:2">
      <c r="A16" s="447" t="s">
        <v>1082</v>
      </c>
      <c r="B16" s="375">
        <v>25</v>
      </c>
    </row>
    <row r="17" ht="30.05" customHeight="1" spans="1:2">
      <c r="A17" s="447" t="s">
        <v>1083</v>
      </c>
      <c r="B17" s="375">
        <v>955</v>
      </c>
    </row>
    <row r="18" ht="30.05" customHeight="1" spans="1:2">
      <c r="A18" s="447" t="s">
        <v>1084</v>
      </c>
      <c r="B18" s="375">
        <v>80</v>
      </c>
    </row>
    <row r="19" ht="30.05" customHeight="1" spans="1:2">
      <c r="A19" s="447" t="s">
        <v>1085</v>
      </c>
      <c r="B19" s="375">
        <v>282</v>
      </c>
    </row>
    <row r="20" ht="30.05" customHeight="1" spans="1:2">
      <c r="A20" s="445" t="s">
        <v>1086</v>
      </c>
      <c r="B20" s="446">
        <v>0</v>
      </c>
    </row>
    <row r="21" ht="30.05" customHeight="1" spans="1:2">
      <c r="A21" s="447" t="s">
        <v>1087</v>
      </c>
      <c r="B21" s="448">
        <v>0</v>
      </c>
    </row>
    <row r="22" ht="30.05" customHeight="1" spans="1:2">
      <c r="A22" s="445" t="s">
        <v>1088</v>
      </c>
      <c r="B22" s="446">
        <f>SUM(B23:B25)</f>
        <v>98873</v>
      </c>
    </row>
    <row r="23" ht="30.05" customHeight="1" spans="1:2">
      <c r="A23" s="447" t="s">
        <v>1089</v>
      </c>
      <c r="B23" s="448">
        <v>83779</v>
      </c>
    </row>
    <row r="24" ht="30.05" customHeight="1" spans="1:2">
      <c r="A24" s="447" t="s">
        <v>1090</v>
      </c>
      <c r="B24" s="375">
        <v>15094</v>
      </c>
    </row>
    <row r="25" ht="30.05" customHeight="1" spans="1:2">
      <c r="A25" s="447" t="s">
        <v>1091</v>
      </c>
      <c r="B25" s="448">
        <v>0</v>
      </c>
    </row>
    <row r="26" ht="30.05" customHeight="1" spans="1:2">
      <c r="A26" s="445" t="s">
        <v>1092</v>
      </c>
      <c r="B26" s="446">
        <v>0</v>
      </c>
    </row>
    <row r="27" ht="30.05" customHeight="1" spans="1:2">
      <c r="A27" s="447" t="s">
        <v>1093</v>
      </c>
      <c r="B27" s="448">
        <v>0</v>
      </c>
    </row>
    <row r="28" ht="30.05" customHeight="1" spans="1:2">
      <c r="A28" s="445" t="s">
        <v>1094</v>
      </c>
      <c r="B28" s="446">
        <f>SUM(B29:B33)</f>
        <v>25750</v>
      </c>
    </row>
    <row r="29" ht="30.05" customHeight="1" spans="1:2">
      <c r="A29" s="447" t="s">
        <v>1095</v>
      </c>
      <c r="B29" s="375">
        <v>11203</v>
      </c>
    </row>
    <row r="30" ht="30.05" customHeight="1" spans="1:2">
      <c r="A30" s="447" t="s">
        <v>1096</v>
      </c>
      <c r="B30" s="448">
        <v>0</v>
      </c>
    </row>
    <row r="31" ht="30.05" customHeight="1" spans="1:2">
      <c r="A31" s="447" t="s">
        <v>1097</v>
      </c>
      <c r="B31" s="448">
        <v>0</v>
      </c>
    </row>
    <row r="32" ht="30.05" customHeight="1" spans="1:2">
      <c r="A32" s="447" t="s">
        <v>1098</v>
      </c>
      <c r="B32" s="375">
        <v>14359</v>
      </c>
    </row>
    <row r="33" ht="30.05" customHeight="1" spans="1:2">
      <c r="A33" s="447" t="s">
        <v>1099</v>
      </c>
      <c r="B33" s="375">
        <v>188</v>
      </c>
    </row>
    <row r="34" ht="30.05" customHeight="1" spans="1:2">
      <c r="A34" s="449" t="s">
        <v>1100</v>
      </c>
      <c r="B34" s="446">
        <f>SUM(B28+B26+B22+B20+B9+B4)</f>
        <v>252000</v>
      </c>
    </row>
  </sheetData>
  <mergeCells count="1">
    <mergeCell ref="A1:B1"/>
  </mergeCells>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7"/>
  <sheetViews>
    <sheetView showZeros="0" view="pageBreakPreview" zoomScaleNormal="100" topLeftCell="A61" workbookViewId="0">
      <selection activeCell="A8" sqref="A8"/>
    </sheetView>
  </sheetViews>
  <sheetFormatPr defaultColWidth="9" defaultRowHeight="13.5" outlineLevelCol="2"/>
  <cols>
    <col min="1" max="1" width="69.6666666666667" style="425" customWidth="1"/>
    <col min="2" max="2" width="54.3333333333333" style="426" customWidth="1"/>
    <col min="3" max="3" width="10" customWidth="1"/>
  </cols>
  <sheetData>
    <row r="1" s="329" customFormat="1" ht="45.25" customHeight="1" spans="1:2">
      <c r="A1" s="427" t="s">
        <v>1101</v>
      </c>
      <c r="B1" s="428"/>
    </row>
    <row r="2" ht="20.05" customHeight="1" spans="1:2">
      <c r="A2" s="429"/>
      <c r="B2" s="430" t="s">
        <v>2</v>
      </c>
    </row>
    <row r="3" ht="45.25" customHeight="1" spans="1:2">
      <c r="A3" s="263" t="s">
        <v>1102</v>
      </c>
      <c r="B3" s="431" t="s">
        <v>5</v>
      </c>
    </row>
    <row r="4" ht="35.1" customHeight="1" spans="1:2">
      <c r="A4" s="432" t="s">
        <v>1103</v>
      </c>
      <c r="B4" s="433">
        <v>6899</v>
      </c>
    </row>
    <row r="5" ht="35.1" customHeight="1" spans="1:2">
      <c r="A5" s="434" t="s">
        <v>1104</v>
      </c>
      <c r="B5" s="435">
        <v>2510</v>
      </c>
    </row>
    <row r="6" ht="35.1" customHeight="1" spans="1:2">
      <c r="A6" s="434" t="s">
        <v>1105</v>
      </c>
      <c r="B6" s="435">
        <v>200</v>
      </c>
    </row>
    <row r="7" ht="35.1" customHeight="1" spans="1:2">
      <c r="A7" s="434" t="s">
        <v>1106</v>
      </c>
      <c r="B7" s="435">
        <v>158</v>
      </c>
    </row>
    <row r="8" ht="35.1" customHeight="1" spans="1:2">
      <c r="A8" s="434" t="s">
        <v>1107</v>
      </c>
      <c r="B8" s="435">
        <v>30</v>
      </c>
    </row>
    <row r="9" ht="35.1" customHeight="1" spans="1:2">
      <c r="A9" s="434" t="s">
        <v>1108</v>
      </c>
      <c r="B9" s="435">
        <v>74</v>
      </c>
    </row>
    <row r="10" ht="35.1" customHeight="1" spans="1:2">
      <c r="A10" s="434" t="s">
        <v>1109</v>
      </c>
      <c r="B10" s="435">
        <v>286</v>
      </c>
    </row>
    <row r="11" ht="35.1" customHeight="1" spans="1:2">
      <c r="A11" s="434" t="s">
        <v>1110</v>
      </c>
      <c r="B11" s="435">
        <v>273</v>
      </c>
    </row>
    <row r="12" ht="35.1" customHeight="1" spans="1:2">
      <c r="A12" s="434" t="s">
        <v>1111</v>
      </c>
      <c r="B12" s="435">
        <v>75</v>
      </c>
    </row>
    <row r="13" ht="35.1" customHeight="1" spans="1:3">
      <c r="A13" s="434" t="s">
        <v>1112</v>
      </c>
      <c r="B13" s="435">
        <v>20</v>
      </c>
      <c r="C13" s="436"/>
    </row>
    <row r="14" ht="35.1" customHeight="1" spans="1:3">
      <c r="A14" s="434" t="s">
        <v>1113</v>
      </c>
      <c r="B14" s="435">
        <v>340</v>
      </c>
      <c r="C14" s="436"/>
    </row>
    <row r="15" ht="35.1" customHeight="1" spans="1:3">
      <c r="A15" s="434" t="s">
        <v>1114</v>
      </c>
      <c r="B15" s="435">
        <v>2000</v>
      </c>
      <c r="C15" s="436"/>
    </row>
    <row r="16" ht="35.1" customHeight="1" spans="1:2">
      <c r="A16" s="434" t="s">
        <v>1115</v>
      </c>
      <c r="B16" s="435">
        <v>933</v>
      </c>
    </row>
    <row r="17" ht="35.1" customHeight="1" spans="1:2">
      <c r="A17" s="432" t="s">
        <v>1116</v>
      </c>
      <c r="B17" s="433">
        <v>1587</v>
      </c>
    </row>
    <row r="18" ht="35.1" customHeight="1" spans="1:2">
      <c r="A18" s="434" t="s">
        <v>1115</v>
      </c>
      <c r="B18" s="435">
        <v>1587</v>
      </c>
    </row>
    <row r="19" ht="35.1" customHeight="1" spans="1:2">
      <c r="A19" s="432" t="s">
        <v>1117</v>
      </c>
      <c r="B19" s="433">
        <v>11983</v>
      </c>
    </row>
    <row r="20" ht="35.1" customHeight="1" spans="1:2">
      <c r="A20" s="434" t="s">
        <v>1118</v>
      </c>
      <c r="B20" s="435">
        <v>30</v>
      </c>
    </row>
    <row r="21" ht="35.1" customHeight="1" spans="1:2">
      <c r="A21" s="434" t="s">
        <v>1119</v>
      </c>
      <c r="B21" s="435">
        <v>203</v>
      </c>
    </row>
    <row r="22" ht="35.1" customHeight="1" spans="1:2">
      <c r="A22" s="434" t="s">
        <v>1115</v>
      </c>
      <c r="B22" s="435">
        <v>11750</v>
      </c>
    </row>
    <row r="23" ht="35.1" customHeight="1" spans="1:2">
      <c r="A23" s="432" t="s">
        <v>1120</v>
      </c>
      <c r="B23" s="433">
        <v>52158</v>
      </c>
    </row>
    <row r="24" ht="35.1" customHeight="1" spans="1:2">
      <c r="A24" s="434" t="s">
        <v>1121</v>
      </c>
      <c r="B24" s="437">
        <v>1440.27</v>
      </c>
    </row>
    <row r="25" ht="35.1" customHeight="1" spans="1:2">
      <c r="A25" s="434" t="s">
        <v>1122</v>
      </c>
      <c r="B25" s="437">
        <v>1759.73</v>
      </c>
    </row>
    <row r="26" ht="35.1" customHeight="1" spans="1:2">
      <c r="A26" s="434" t="s">
        <v>1123</v>
      </c>
      <c r="B26" s="437">
        <v>1000</v>
      </c>
    </row>
    <row r="27" ht="35.1" customHeight="1" spans="1:2">
      <c r="A27" s="434" t="s">
        <v>1124</v>
      </c>
      <c r="B27" s="437">
        <v>1300</v>
      </c>
    </row>
    <row r="28" ht="35.1" customHeight="1" spans="1:2">
      <c r="A28" s="434" t="s">
        <v>1125</v>
      </c>
      <c r="B28" s="437">
        <v>2500</v>
      </c>
    </row>
    <row r="29" ht="35.1" customHeight="1" spans="1:2">
      <c r="A29" s="434" t="s">
        <v>1126</v>
      </c>
      <c r="B29" s="437">
        <v>600</v>
      </c>
    </row>
    <row r="30" ht="35.1" customHeight="1" spans="1:2">
      <c r="A30" s="434" t="s">
        <v>1127</v>
      </c>
      <c r="B30" s="437">
        <v>97</v>
      </c>
    </row>
    <row r="31" ht="35.1" customHeight="1" spans="1:2">
      <c r="A31" s="434" t="s">
        <v>1115</v>
      </c>
      <c r="B31" s="435">
        <v>43461</v>
      </c>
    </row>
    <row r="32" ht="35.1" customHeight="1" spans="1:2">
      <c r="A32" s="432" t="s">
        <v>1128</v>
      </c>
      <c r="B32" s="433">
        <v>8858</v>
      </c>
    </row>
    <row r="33" ht="35.1" customHeight="1" spans="1:2">
      <c r="A33" s="434" t="s">
        <v>1129</v>
      </c>
      <c r="B33" s="437">
        <v>25</v>
      </c>
    </row>
    <row r="34" ht="35.1" customHeight="1" spans="1:2">
      <c r="A34" s="434" t="s">
        <v>1130</v>
      </c>
      <c r="B34" s="437">
        <v>30</v>
      </c>
    </row>
    <row r="35" ht="35.1" customHeight="1" spans="1:2">
      <c r="A35" s="434" t="s">
        <v>1131</v>
      </c>
      <c r="B35" s="437">
        <v>20</v>
      </c>
    </row>
    <row r="36" ht="35.1" customHeight="1" spans="1:2">
      <c r="A36" s="434" t="s">
        <v>1115</v>
      </c>
      <c r="B36" s="435">
        <v>8783</v>
      </c>
    </row>
    <row r="37" ht="35.1" customHeight="1" spans="1:2">
      <c r="A37" s="432" t="s">
        <v>1132</v>
      </c>
      <c r="B37" s="433">
        <v>9331</v>
      </c>
    </row>
    <row r="38" ht="35.1" customHeight="1" spans="1:2">
      <c r="A38" s="434" t="s">
        <v>1133</v>
      </c>
      <c r="B38" s="437">
        <v>22</v>
      </c>
    </row>
    <row r="39" ht="35.1" customHeight="1" spans="1:2">
      <c r="A39" s="434" t="s">
        <v>1134</v>
      </c>
      <c r="B39" s="437">
        <v>1</v>
      </c>
    </row>
    <row r="40" ht="35.1" customHeight="1" spans="1:2">
      <c r="A40" s="434" t="s">
        <v>1135</v>
      </c>
      <c r="B40" s="437">
        <v>63.9</v>
      </c>
    </row>
    <row r="41" ht="35.1" customHeight="1" spans="1:2">
      <c r="A41" s="434" t="s">
        <v>1115</v>
      </c>
      <c r="B41" s="435">
        <v>9244.1</v>
      </c>
    </row>
    <row r="42" ht="35.1" customHeight="1" spans="1:2">
      <c r="A42" s="432" t="s">
        <v>1136</v>
      </c>
      <c r="B42" s="433">
        <v>38300</v>
      </c>
    </row>
    <row r="43" ht="35.1" customHeight="1" spans="1:2">
      <c r="A43" s="434" t="s">
        <v>1137</v>
      </c>
      <c r="B43" s="437">
        <v>1100</v>
      </c>
    </row>
    <row r="44" ht="35.1" customHeight="1" spans="1:2">
      <c r="A44" s="434" t="s">
        <v>1138</v>
      </c>
      <c r="B44" s="437">
        <v>115</v>
      </c>
    </row>
    <row r="45" ht="35.1" customHeight="1" spans="1:2">
      <c r="A45" s="434" t="s">
        <v>1139</v>
      </c>
      <c r="B45" s="437">
        <v>13</v>
      </c>
    </row>
    <row r="46" ht="35.1" customHeight="1" spans="1:2">
      <c r="A46" s="434" t="s">
        <v>1140</v>
      </c>
      <c r="B46" s="437">
        <v>600</v>
      </c>
    </row>
    <row r="47" ht="35.1" customHeight="1" spans="1:2">
      <c r="A47" s="434" t="s">
        <v>1141</v>
      </c>
      <c r="B47" s="437">
        <v>214</v>
      </c>
    </row>
    <row r="48" ht="35.1" customHeight="1" spans="1:2">
      <c r="A48" s="434" t="s">
        <v>1142</v>
      </c>
      <c r="B48" s="437">
        <v>100</v>
      </c>
    </row>
    <row r="49" ht="35.1" customHeight="1" spans="1:2">
      <c r="A49" s="434" t="s">
        <v>1143</v>
      </c>
      <c r="B49" s="437">
        <v>3200</v>
      </c>
    </row>
    <row r="50" ht="35.1" customHeight="1" spans="1:2">
      <c r="A50" s="434" t="s">
        <v>1144</v>
      </c>
      <c r="B50" s="437">
        <v>1250</v>
      </c>
    </row>
    <row r="51" ht="35.1" customHeight="1" spans="1:2">
      <c r="A51" s="434" t="s">
        <v>1145</v>
      </c>
      <c r="B51" s="437">
        <v>157</v>
      </c>
    </row>
    <row r="52" ht="35.1" customHeight="1" spans="1:2">
      <c r="A52" s="434" t="s">
        <v>1146</v>
      </c>
      <c r="B52" s="437">
        <v>390</v>
      </c>
    </row>
    <row r="53" ht="35.1" customHeight="1" spans="1:2">
      <c r="A53" s="434" t="s">
        <v>1147</v>
      </c>
      <c r="B53" s="437">
        <v>20</v>
      </c>
    </row>
    <row r="54" ht="35.1" customHeight="1" spans="1:2">
      <c r="A54" s="434" t="s">
        <v>1148</v>
      </c>
      <c r="B54" s="437">
        <v>809</v>
      </c>
    </row>
    <row r="55" ht="35.1" customHeight="1" spans="1:2">
      <c r="A55" s="434" t="s">
        <v>1149</v>
      </c>
      <c r="B55" s="437">
        <v>5</v>
      </c>
    </row>
    <row r="56" ht="35.1" customHeight="1" spans="1:2">
      <c r="A56" s="434" t="s">
        <v>1150</v>
      </c>
      <c r="B56" s="437">
        <v>28</v>
      </c>
    </row>
    <row r="57" ht="35.1" customHeight="1" spans="1:2">
      <c r="A57" s="434" t="s">
        <v>1151</v>
      </c>
      <c r="B57" s="437">
        <v>195</v>
      </c>
    </row>
    <row r="58" ht="35.1" customHeight="1" spans="1:2">
      <c r="A58" s="434" t="s">
        <v>1152</v>
      </c>
      <c r="B58" s="435">
        <v>50</v>
      </c>
    </row>
    <row r="59" ht="35.1" customHeight="1" spans="1:2">
      <c r="A59" s="434" t="s">
        <v>1153</v>
      </c>
      <c r="B59" s="437">
        <v>317</v>
      </c>
    </row>
    <row r="60" ht="35.1" customHeight="1" spans="1:2">
      <c r="A60" s="434" t="s">
        <v>1154</v>
      </c>
      <c r="B60" s="437">
        <v>15</v>
      </c>
    </row>
    <row r="61" ht="34.45" customHeight="1" spans="1:2">
      <c r="A61" s="434" t="s">
        <v>1155</v>
      </c>
      <c r="B61" s="435">
        <v>2100</v>
      </c>
    </row>
    <row r="62" ht="35.1" customHeight="1" spans="1:2">
      <c r="A62" s="434" t="s">
        <v>1156</v>
      </c>
      <c r="B62" s="437">
        <v>294</v>
      </c>
    </row>
    <row r="63" ht="35.1" customHeight="1" spans="1:3">
      <c r="A63" s="434" t="s">
        <v>1157</v>
      </c>
      <c r="B63" s="437">
        <v>714</v>
      </c>
      <c r="C63" s="438"/>
    </row>
    <row r="64" ht="35.1" customHeight="1" spans="1:3">
      <c r="A64" s="434" t="s">
        <v>1115</v>
      </c>
      <c r="B64" s="435">
        <v>26614</v>
      </c>
      <c r="C64" s="438"/>
    </row>
    <row r="65" ht="35.1" customHeight="1" spans="1:3">
      <c r="A65" s="432" t="s">
        <v>1158</v>
      </c>
      <c r="B65" s="433">
        <v>79654</v>
      </c>
      <c r="C65" s="438"/>
    </row>
    <row r="66" ht="35.1" customHeight="1" spans="1:3">
      <c r="A66" s="434" t="s">
        <v>1159</v>
      </c>
      <c r="B66" s="435">
        <v>222</v>
      </c>
      <c r="C66" s="438"/>
    </row>
    <row r="67" ht="35.1" customHeight="1" spans="1:3">
      <c r="A67" s="434" t="s">
        <v>1160</v>
      </c>
      <c r="B67" s="435">
        <v>12</v>
      </c>
      <c r="C67" s="438"/>
    </row>
    <row r="68" ht="35.1" customHeight="1" spans="1:3">
      <c r="A68" s="434" t="s">
        <v>1161</v>
      </c>
      <c r="B68" s="435">
        <v>595</v>
      </c>
      <c r="C68" s="438"/>
    </row>
    <row r="69" ht="35.1" customHeight="1" spans="1:3">
      <c r="A69" s="434" t="s">
        <v>1162</v>
      </c>
      <c r="B69" s="435">
        <v>1768</v>
      </c>
      <c r="C69" s="438"/>
    </row>
    <row r="70" ht="35.1" customHeight="1" spans="1:3">
      <c r="A70" s="434" t="s">
        <v>1163</v>
      </c>
      <c r="B70" s="435">
        <v>48</v>
      </c>
      <c r="C70" s="438"/>
    </row>
    <row r="71" ht="35.1" customHeight="1" spans="1:3">
      <c r="A71" s="434" t="s">
        <v>1164</v>
      </c>
      <c r="B71" s="435">
        <v>65</v>
      </c>
      <c r="C71" s="438"/>
    </row>
    <row r="72" ht="35.1" customHeight="1" spans="1:3">
      <c r="A72" s="434" t="s">
        <v>1165</v>
      </c>
      <c r="B72" s="435">
        <v>8</v>
      </c>
      <c r="C72" s="438"/>
    </row>
    <row r="73" ht="35.1" customHeight="1" spans="1:3">
      <c r="A73" s="434" t="s">
        <v>1166</v>
      </c>
      <c r="B73" s="435">
        <v>40</v>
      </c>
      <c r="C73" s="438"/>
    </row>
    <row r="74" ht="35.1" customHeight="1" spans="1:3">
      <c r="A74" s="434" t="s">
        <v>1115</v>
      </c>
      <c r="B74" s="435">
        <v>76896</v>
      </c>
      <c r="C74" s="438"/>
    </row>
    <row r="75" ht="35.1" customHeight="1" spans="1:3">
      <c r="A75" s="432" t="s">
        <v>1167</v>
      </c>
      <c r="B75" s="433">
        <v>71408</v>
      </c>
      <c r="C75" s="438"/>
    </row>
    <row r="76" ht="35.1" customHeight="1" spans="1:3">
      <c r="A76" s="434" t="s">
        <v>1168</v>
      </c>
      <c r="B76" s="435">
        <v>355.39</v>
      </c>
      <c r="C76" s="438"/>
    </row>
    <row r="77" ht="35.1" customHeight="1" spans="1:3">
      <c r="A77" s="434" t="s">
        <v>1115</v>
      </c>
      <c r="B77" s="435">
        <v>71052.61</v>
      </c>
      <c r="C77" s="438"/>
    </row>
    <row r="78" ht="35.1" customHeight="1" spans="1:2">
      <c r="A78" s="432" t="s">
        <v>1169</v>
      </c>
      <c r="B78" s="433">
        <v>19159</v>
      </c>
    </row>
    <row r="79" ht="35.1" customHeight="1" spans="1:2">
      <c r="A79" s="434" t="s">
        <v>1170</v>
      </c>
      <c r="B79" s="437">
        <v>2000</v>
      </c>
    </row>
    <row r="80" ht="35.1" customHeight="1" spans="1:2">
      <c r="A80" s="434" t="s">
        <v>1115</v>
      </c>
      <c r="B80" s="435">
        <v>17159</v>
      </c>
    </row>
    <row r="81" ht="35.1" customHeight="1" spans="1:2">
      <c r="A81" s="432" t="s">
        <v>1171</v>
      </c>
      <c r="B81" s="433">
        <v>584608</v>
      </c>
    </row>
    <row r="82" ht="35.1" customHeight="1" spans="1:2">
      <c r="A82" s="434" t="s">
        <v>1172</v>
      </c>
      <c r="B82" s="437">
        <v>568</v>
      </c>
    </row>
    <row r="83" ht="35.1" customHeight="1" spans="1:2">
      <c r="A83" s="434" t="s">
        <v>1173</v>
      </c>
      <c r="B83" s="437">
        <v>30</v>
      </c>
    </row>
    <row r="84" ht="35.1" customHeight="1" spans="1:2">
      <c r="A84" s="434" t="s">
        <v>1174</v>
      </c>
      <c r="B84" s="437">
        <v>250</v>
      </c>
    </row>
    <row r="85" ht="35.1" customHeight="1" spans="1:2">
      <c r="A85" s="434" t="s">
        <v>1175</v>
      </c>
      <c r="B85" s="437">
        <v>509</v>
      </c>
    </row>
    <row r="86" ht="35.1" customHeight="1" spans="1:2">
      <c r="A86" s="434" t="s">
        <v>1176</v>
      </c>
      <c r="B86" s="437">
        <v>179</v>
      </c>
    </row>
    <row r="87" ht="35.1" customHeight="1" spans="1:2">
      <c r="A87" s="434" t="s">
        <v>1177</v>
      </c>
      <c r="B87" s="437">
        <v>550</v>
      </c>
    </row>
    <row r="88" ht="35.1" customHeight="1" spans="1:2">
      <c r="A88" s="434" t="s">
        <v>1178</v>
      </c>
      <c r="B88" s="437">
        <v>1490</v>
      </c>
    </row>
    <row r="89" ht="35.1" customHeight="1" spans="1:2">
      <c r="A89" s="434" t="s">
        <v>1179</v>
      </c>
      <c r="B89" s="437">
        <v>675</v>
      </c>
    </row>
    <row r="90" ht="35.1" customHeight="1" spans="1:2">
      <c r="A90" s="434" t="s">
        <v>1180</v>
      </c>
      <c r="B90" s="437">
        <v>137</v>
      </c>
    </row>
    <row r="91" ht="35.1" customHeight="1" spans="1:2">
      <c r="A91" s="434" t="s">
        <v>1181</v>
      </c>
      <c r="B91" s="437">
        <v>288</v>
      </c>
    </row>
    <row r="92" ht="35.1" customHeight="1" spans="1:2">
      <c r="A92" s="434" t="s">
        <v>1182</v>
      </c>
      <c r="B92" s="437">
        <v>40</v>
      </c>
    </row>
    <row r="93" ht="35.1" customHeight="1" spans="1:2">
      <c r="A93" s="434" t="s">
        <v>1183</v>
      </c>
      <c r="B93" s="437">
        <v>130</v>
      </c>
    </row>
    <row r="94" ht="35.1" customHeight="1" spans="1:2">
      <c r="A94" s="434" t="s">
        <v>1184</v>
      </c>
      <c r="B94" s="437">
        <v>45053.08</v>
      </c>
    </row>
    <row r="95" ht="35.1" customHeight="1" spans="1:2">
      <c r="A95" s="434" t="s">
        <v>1185</v>
      </c>
      <c r="B95" s="437">
        <v>50</v>
      </c>
    </row>
    <row r="96" ht="35.1" customHeight="1" spans="1:2">
      <c r="A96" s="434" t="s">
        <v>1186</v>
      </c>
      <c r="B96" s="437">
        <v>48.1</v>
      </c>
    </row>
    <row r="97" ht="35.1" customHeight="1" spans="1:3">
      <c r="A97" s="434" t="s">
        <v>1187</v>
      </c>
      <c r="B97" s="435">
        <v>26.9</v>
      </c>
      <c r="C97" s="439"/>
    </row>
    <row r="98" ht="35.1" customHeight="1" spans="1:2">
      <c r="A98" s="434" t="s">
        <v>1115</v>
      </c>
      <c r="B98" s="435">
        <v>534583.92</v>
      </c>
    </row>
    <row r="99" ht="35.1" customHeight="1" spans="1:2">
      <c r="A99" s="432" t="s">
        <v>1188</v>
      </c>
      <c r="B99" s="433">
        <v>115848</v>
      </c>
    </row>
    <row r="100" ht="35.1" customHeight="1" spans="1:2">
      <c r="A100" s="434" t="s">
        <v>1115</v>
      </c>
      <c r="B100" s="435">
        <v>115848</v>
      </c>
    </row>
    <row r="101" ht="35.1" customHeight="1" spans="1:2">
      <c r="A101" s="432" t="s">
        <v>1189</v>
      </c>
      <c r="B101" s="433">
        <v>20493</v>
      </c>
    </row>
    <row r="102" ht="35.1" customHeight="1" spans="1:2">
      <c r="A102" s="434" t="s">
        <v>1190</v>
      </c>
      <c r="B102" s="437">
        <v>100</v>
      </c>
    </row>
    <row r="103" ht="35.1" customHeight="1" spans="1:2">
      <c r="A103" s="434" t="s">
        <v>1115</v>
      </c>
      <c r="B103" s="435">
        <v>20393</v>
      </c>
    </row>
    <row r="104" ht="35.1" customHeight="1" spans="1:2">
      <c r="A104" s="432" t="s">
        <v>1191</v>
      </c>
      <c r="B104" s="433">
        <v>5897</v>
      </c>
    </row>
    <row r="105" ht="35.1" customHeight="1" spans="1:2">
      <c r="A105" s="434" t="s">
        <v>1115</v>
      </c>
      <c r="B105" s="435">
        <v>5897</v>
      </c>
    </row>
    <row r="106" ht="35.1" customHeight="1" spans="1:2">
      <c r="A106" s="432" t="s">
        <v>1192</v>
      </c>
      <c r="B106" s="433">
        <v>1906</v>
      </c>
    </row>
    <row r="107" ht="35.1" customHeight="1" spans="1:2">
      <c r="A107" s="434" t="s">
        <v>1115</v>
      </c>
      <c r="B107" s="435">
        <v>1906</v>
      </c>
    </row>
    <row r="108" ht="35.1" customHeight="1" spans="1:2">
      <c r="A108" s="432" t="s">
        <v>1193</v>
      </c>
      <c r="B108" s="433">
        <v>9968</v>
      </c>
    </row>
    <row r="109" ht="35.1" customHeight="1" spans="1:2">
      <c r="A109" s="434" t="s">
        <v>1115</v>
      </c>
      <c r="B109" s="435">
        <v>9968</v>
      </c>
    </row>
    <row r="110" ht="35.1" customHeight="1" spans="1:2">
      <c r="A110" s="432" t="s">
        <v>1194</v>
      </c>
      <c r="B110" s="433">
        <v>2143</v>
      </c>
    </row>
    <row r="111" ht="35.1" customHeight="1" spans="1:2">
      <c r="A111" s="434" t="s">
        <v>1115</v>
      </c>
      <c r="B111" s="435">
        <v>2143</v>
      </c>
    </row>
    <row r="112" ht="35.1" customHeight="1" spans="1:2">
      <c r="A112" s="432" t="s">
        <v>1195</v>
      </c>
      <c r="B112" s="433">
        <v>10640</v>
      </c>
    </row>
    <row r="113" ht="35.1" customHeight="1" spans="1:2">
      <c r="A113" s="434" t="s">
        <v>1196</v>
      </c>
      <c r="B113" s="437">
        <v>87.06</v>
      </c>
    </row>
    <row r="114" ht="35.1" customHeight="1" spans="1:2">
      <c r="A114" s="434" t="s">
        <v>1115</v>
      </c>
      <c r="B114" s="435">
        <v>10552.94</v>
      </c>
    </row>
    <row r="115" ht="35.1" customHeight="1" spans="1:2">
      <c r="A115" s="432" t="s">
        <v>1197</v>
      </c>
      <c r="B115" s="433">
        <v>160</v>
      </c>
    </row>
    <row r="116" ht="35.1" customHeight="1" spans="1:2">
      <c r="A116" s="434" t="s">
        <v>1115</v>
      </c>
      <c r="B116" s="435">
        <v>160</v>
      </c>
    </row>
    <row r="117" ht="35.1" customHeight="1" spans="1:2">
      <c r="A117" s="440" t="s">
        <v>1198</v>
      </c>
      <c r="B117" s="433">
        <f>SUM(B115,B112,B110,B108,B106,B104,B101,B99,B81,B78,B75,B65,B42,B37,B32,B23,B19,B17,B4)</f>
        <v>1051000</v>
      </c>
    </row>
  </sheetData>
  <mergeCells count="1">
    <mergeCell ref="A1:B1"/>
  </mergeCells>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showZeros="0" view="pageBreakPreview" zoomScaleNormal="100" workbookViewId="0">
      <selection activeCell="E5" sqref="E5"/>
    </sheetView>
  </sheetViews>
  <sheetFormatPr defaultColWidth="9" defaultRowHeight="14.25"/>
  <cols>
    <col min="1" max="1" width="21" style="249" customWidth="1"/>
    <col min="2" max="2" width="20.6666666666667" style="251" customWidth="1"/>
    <col min="3" max="3" width="20.6666666666667" style="249" customWidth="1"/>
    <col min="4" max="4" width="20" style="249" customWidth="1"/>
    <col min="5" max="5" width="20" style="365" customWidth="1"/>
    <col min="6" max="16384" width="9" style="249"/>
  </cols>
  <sheetData>
    <row r="1" ht="45.25" customHeight="1" spans="1:5">
      <c r="A1" s="253" t="s">
        <v>1199</v>
      </c>
      <c r="B1" s="254"/>
      <c r="C1" s="254"/>
      <c r="D1" s="254"/>
      <c r="E1" s="254"/>
    </row>
    <row r="2" ht="20.05" customHeight="1" spans="1:5">
      <c r="A2" s="255"/>
      <c r="B2" s="255"/>
      <c r="C2" s="415"/>
      <c r="D2" s="415"/>
      <c r="E2" s="405" t="s">
        <v>2</v>
      </c>
    </row>
    <row r="3" s="250" customFormat="1" ht="45.25" customHeight="1" spans="1:5">
      <c r="A3" s="257" t="s">
        <v>1200</v>
      </c>
      <c r="B3" s="257" t="s">
        <v>1201</v>
      </c>
      <c r="C3" s="416" t="s">
        <v>1202</v>
      </c>
      <c r="D3" s="416" t="s">
        <v>1203</v>
      </c>
      <c r="E3" s="416" t="s">
        <v>1204</v>
      </c>
    </row>
    <row r="4" ht="36" customHeight="1" spans="1:7">
      <c r="A4" s="417" t="s">
        <v>1205</v>
      </c>
      <c r="B4" s="418">
        <v>2803367</v>
      </c>
      <c r="C4" s="418">
        <v>60526</v>
      </c>
      <c r="D4" s="418">
        <v>1856561</v>
      </c>
      <c r="E4" s="418">
        <v>886280</v>
      </c>
      <c r="G4" s="419"/>
    </row>
    <row r="5" ht="36" customHeight="1" spans="1:10">
      <c r="A5" s="420" t="s">
        <v>1206</v>
      </c>
      <c r="B5" s="259">
        <v>221091</v>
      </c>
      <c r="C5" s="259">
        <v>23758</v>
      </c>
      <c r="D5" s="259">
        <v>151589</v>
      </c>
      <c r="E5" s="421">
        <v>45744</v>
      </c>
      <c r="J5" s="249" t="s">
        <v>1207</v>
      </c>
    </row>
    <row r="6" ht="36" customHeight="1" spans="1:5">
      <c r="A6" s="420" t="s">
        <v>1208</v>
      </c>
      <c r="B6" s="259">
        <v>181798</v>
      </c>
      <c r="C6" s="259">
        <v>4020</v>
      </c>
      <c r="D6" s="259">
        <v>131655</v>
      </c>
      <c r="E6" s="421">
        <v>46123</v>
      </c>
    </row>
    <row r="7" ht="36" customHeight="1" spans="1:5">
      <c r="A7" s="420" t="s">
        <v>1209</v>
      </c>
      <c r="B7" s="259">
        <v>129412</v>
      </c>
      <c r="C7" s="259">
        <v>2000</v>
      </c>
      <c r="D7" s="259">
        <v>88745</v>
      </c>
      <c r="E7" s="421">
        <v>38667</v>
      </c>
    </row>
    <row r="8" ht="36" customHeight="1" spans="1:5">
      <c r="A8" s="420" t="s">
        <v>1210</v>
      </c>
      <c r="B8" s="259">
        <v>511095</v>
      </c>
      <c r="C8" s="259">
        <v>11060</v>
      </c>
      <c r="D8" s="259">
        <v>279571</v>
      </c>
      <c r="E8" s="421">
        <v>220464</v>
      </c>
    </row>
    <row r="9" ht="36" customHeight="1" spans="1:5">
      <c r="A9" s="420" t="s">
        <v>1211</v>
      </c>
      <c r="B9" s="259">
        <v>301724</v>
      </c>
      <c r="C9" s="259">
        <v>-6858</v>
      </c>
      <c r="D9" s="259">
        <v>227733</v>
      </c>
      <c r="E9" s="421">
        <v>80849</v>
      </c>
    </row>
    <row r="10" ht="36" customHeight="1" spans="1:5">
      <c r="A10" s="420" t="s">
        <v>1212</v>
      </c>
      <c r="B10" s="259">
        <v>263036</v>
      </c>
      <c r="C10" s="259">
        <v>1033</v>
      </c>
      <c r="D10" s="259">
        <v>194267</v>
      </c>
      <c r="E10" s="421">
        <v>67736</v>
      </c>
    </row>
    <row r="11" ht="36" customHeight="1" spans="1:5">
      <c r="A11" s="420" t="s">
        <v>1213</v>
      </c>
      <c r="B11" s="259">
        <v>199268</v>
      </c>
      <c r="C11" s="259">
        <v>528</v>
      </c>
      <c r="D11" s="259">
        <v>149958</v>
      </c>
      <c r="E11" s="421">
        <v>48782</v>
      </c>
    </row>
    <row r="12" ht="36" customHeight="1" spans="1:5">
      <c r="A12" s="420" t="s">
        <v>1214</v>
      </c>
      <c r="B12" s="259">
        <v>261588</v>
      </c>
      <c r="C12" s="259">
        <v>4518</v>
      </c>
      <c r="D12" s="259">
        <v>184031</v>
      </c>
      <c r="E12" s="421">
        <v>73039</v>
      </c>
    </row>
    <row r="13" ht="36" customHeight="1" spans="1:5">
      <c r="A13" s="420" t="s">
        <v>1215</v>
      </c>
      <c r="B13" s="259">
        <v>712806</v>
      </c>
      <c r="C13" s="259">
        <v>14414</v>
      </c>
      <c r="D13" s="259">
        <v>442892</v>
      </c>
      <c r="E13" s="421">
        <v>255500</v>
      </c>
    </row>
    <row r="14" ht="36" customHeight="1" spans="1:5">
      <c r="A14" s="420" t="s">
        <v>1216</v>
      </c>
      <c r="B14" s="259">
        <v>21549</v>
      </c>
      <c r="C14" s="259">
        <v>6053</v>
      </c>
      <c r="D14" s="259">
        <v>6120</v>
      </c>
      <c r="E14" s="421">
        <v>9376</v>
      </c>
    </row>
    <row r="15" ht="36" customHeight="1" spans="1:5">
      <c r="A15" s="420" t="s">
        <v>1217</v>
      </c>
      <c r="B15" s="259">
        <v>506339</v>
      </c>
      <c r="C15" s="259">
        <v>12399</v>
      </c>
      <c r="D15" s="259">
        <v>329220</v>
      </c>
      <c r="E15" s="421">
        <v>164720</v>
      </c>
    </row>
    <row r="16" ht="36" customHeight="1" spans="1:5">
      <c r="A16" s="420" t="s">
        <v>1218</v>
      </c>
      <c r="B16" s="259">
        <v>3309706</v>
      </c>
      <c r="C16" s="259">
        <v>72925</v>
      </c>
      <c r="D16" s="259">
        <v>2185781</v>
      </c>
      <c r="E16" s="421">
        <v>1051000</v>
      </c>
    </row>
    <row r="17" ht="36" customHeight="1" spans="2:5">
      <c r="B17" s="422"/>
      <c r="C17" s="423"/>
      <c r="D17" s="423"/>
      <c r="E17" s="424"/>
    </row>
    <row r="18" ht="36" customHeight="1"/>
    <row r="19" ht="36" customHeight="1"/>
    <row r="20" ht="36" customHeight="1"/>
    <row r="21" ht="36" customHeight="1"/>
    <row r="22" ht="36" customHeight="1"/>
  </sheetData>
  <mergeCells count="1">
    <mergeCell ref="A1:E1"/>
  </mergeCells>
  <conditionalFormatting sqref="B3:C3">
    <cfRule type="cellIs" dxfId="0" priority="2" stopIfTrue="1" operator="lessThanOrEqual">
      <formula>-1</formula>
    </cfRule>
  </conditionalFormatting>
  <conditionalFormatting sqref="E1:F1 F2">
    <cfRule type="cellIs" dxfId="0" priority="3" stopIfTrue="1" operator="greaterThanOrEqual">
      <formula>10</formula>
    </cfRule>
    <cfRule type="cellIs" dxfId="0" priority="4" stopIfTrue="1" operator="lessThanOrEqual">
      <formula>-1</formula>
    </cfRule>
  </conditionalFormatting>
  <conditionalFormatting sqref="B4:C7 C9:C16">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11"/>
  <sheetViews>
    <sheetView workbookViewId="0">
      <selection activeCell="A1" sqref="$A1:$XFD1048576"/>
    </sheetView>
  </sheetViews>
  <sheetFormatPr defaultColWidth="9" defaultRowHeight="13.5"/>
  <cols>
    <col min="1" max="1" width="37.775" style="401" customWidth="1"/>
    <col min="2" max="2" width="22" style="401" customWidth="1"/>
    <col min="3" max="4" width="23.8833333333333" style="401" customWidth="1"/>
    <col min="5" max="5" width="24.4416666666667" style="401" customWidth="1"/>
    <col min="6" max="256" width="9" style="401"/>
    <col min="257" max="16384" width="9" style="1"/>
  </cols>
  <sheetData>
    <row r="1" s="401" customFormat="1" ht="40.55" customHeight="1" spans="1:5">
      <c r="A1" s="402" t="s">
        <v>1219</v>
      </c>
      <c r="B1" s="402"/>
      <c r="C1" s="402"/>
      <c r="D1" s="402"/>
      <c r="E1" s="402"/>
    </row>
    <row r="2" s="401" customFormat="1" ht="17.1" customHeight="1" spans="1:5">
      <c r="A2" s="403"/>
      <c r="B2" s="403"/>
      <c r="C2" s="403"/>
      <c r="D2" s="404"/>
      <c r="E2" s="405" t="s">
        <v>2</v>
      </c>
    </row>
    <row r="3" ht="24.9" customHeight="1" spans="1:256">
      <c r="A3" s="406" t="s">
        <v>3</v>
      </c>
      <c r="B3" s="406" t="s">
        <v>1220</v>
      </c>
      <c r="C3" s="406" t="s">
        <v>5</v>
      </c>
      <c r="D3" s="407" t="s">
        <v>1221</v>
      </c>
      <c r="E3" s="408"/>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ht="24.9" customHeight="1" spans="1:256">
      <c r="A4" s="409"/>
      <c r="B4" s="409"/>
      <c r="C4" s="409"/>
      <c r="D4" s="257" t="s">
        <v>1222</v>
      </c>
      <c r="E4" s="257" t="s">
        <v>1223</v>
      </c>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401" customFormat="1" ht="35.1" customHeight="1" spans="1:5">
      <c r="A5" s="410" t="s">
        <v>1201</v>
      </c>
      <c r="B5" s="411">
        <v>5180</v>
      </c>
      <c r="C5" s="412">
        <v>4919</v>
      </c>
      <c r="D5" s="412">
        <v>-261</v>
      </c>
      <c r="E5" s="413">
        <v>-0.0503861003861004</v>
      </c>
    </row>
    <row r="6" s="401" customFormat="1" ht="35.1" customHeight="1" spans="1:5">
      <c r="A6" s="237" t="s">
        <v>1224</v>
      </c>
      <c r="B6" s="412">
        <v>180</v>
      </c>
      <c r="C6" s="412">
        <v>163</v>
      </c>
      <c r="D6" s="412">
        <v>-17</v>
      </c>
      <c r="E6" s="413">
        <v>-0.0944444444444444</v>
      </c>
    </row>
    <row r="7" s="401" customFormat="1" ht="35.1" customHeight="1" spans="1:5">
      <c r="A7" s="237" t="s">
        <v>1225</v>
      </c>
      <c r="B7" s="412">
        <v>2400</v>
      </c>
      <c r="C7" s="412">
        <v>2228</v>
      </c>
      <c r="D7" s="412">
        <v>-172</v>
      </c>
      <c r="E7" s="413">
        <v>-0.0716666666666667</v>
      </c>
    </row>
    <row r="8" s="401" customFormat="1" ht="35.1" customHeight="1" spans="1:5">
      <c r="A8" s="237" t="s">
        <v>1226</v>
      </c>
      <c r="B8" s="412">
        <v>2600</v>
      </c>
      <c r="C8" s="412">
        <v>2528</v>
      </c>
      <c r="D8" s="412">
        <v>-72</v>
      </c>
      <c r="E8" s="413">
        <v>-0.0276923076923077</v>
      </c>
    </row>
    <row r="9" s="401" customFormat="1" ht="35.1" customHeight="1" spans="1:5">
      <c r="A9" s="240" t="s">
        <v>1227</v>
      </c>
      <c r="B9" s="412"/>
      <c r="C9" s="412"/>
      <c r="D9" s="412"/>
      <c r="E9" s="413"/>
    </row>
    <row r="10" s="401" customFormat="1" ht="35.1" customHeight="1" spans="1:5">
      <c r="A10" s="240" t="s">
        <v>1228</v>
      </c>
      <c r="B10" s="412">
        <v>2600</v>
      </c>
      <c r="C10" s="412">
        <v>2528</v>
      </c>
      <c r="D10" s="412">
        <v>-72</v>
      </c>
      <c r="E10" s="413">
        <v>-0.0276923076923077</v>
      </c>
    </row>
    <row r="11" s="401" customFormat="1" ht="216.65" customHeight="1" spans="1:5">
      <c r="A11" s="414" t="s">
        <v>1229</v>
      </c>
      <c r="B11" s="414"/>
      <c r="C11" s="414"/>
      <c r="D11" s="414"/>
      <c r="E11" s="414"/>
    </row>
  </sheetData>
  <mergeCells count="6">
    <mergeCell ref="A1:E1"/>
    <mergeCell ref="D3:E3"/>
    <mergeCell ref="A11:E11"/>
    <mergeCell ref="A3:A4"/>
    <mergeCell ref="B3:B4"/>
    <mergeCell ref="C3:C4"/>
  </mergeCells>
  <printOptions horizontalCentered="1"/>
  <pageMargins left="0.709027777777778" right="0.709027777777778" top="0.75" bottom="0.65" header="0.309027777777778" footer="0.309027777777778"/>
  <pageSetup paperSize="9" fitToHeight="20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6"/>
  <sheetViews>
    <sheetView showZeros="0" view="pageBreakPreview" zoomScale="90" zoomScaleNormal="115" workbookViewId="0">
      <selection activeCell="A1" sqref="$A1:$XFD1048576"/>
    </sheetView>
  </sheetViews>
  <sheetFormatPr defaultColWidth="9" defaultRowHeight="14.25" outlineLevelCol="3"/>
  <cols>
    <col min="1" max="1" width="50.775" style="249" customWidth="1"/>
    <col min="2" max="3" width="21.6666666666667" style="249" customWidth="1"/>
    <col min="4" max="4" width="21.6666666666667" style="365" customWidth="1"/>
    <col min="5" max="5" width="9.33333333333333" style="249"/>
    <col min="6" max="16364" width="9" style="249"/>
    <col min="16365" max="16365" width="45.6666666666667" style="249"/>
    <col min="16366" max="16384" width="9" style="249"/>
  </cols>
  <sheetData>
    <row r="1" ht="45.25" customHeight="1" spans="1:4">
      <c r="A1" s="366" t="s">
        <v>1230</v>
      </c>
      <c r="B1" s="366"/>
      <c r="C1" s="366"/>
      <c r="D1" s="366"/>
    </row>
    <row r="2" s="362" customFormat="1" ht="20.05" customHeight="1" spans="1:4">
      <c r="A2" s="367"/>
      <c r="B2" s="368"/>
      <c r="C2" s="367"/>
      <c r="D2" s="369" t="s">
        <v>2</v>
      </c>
    </row>
    <row r="3" s="363" customFormat="1" ht="45.25" customHeight="1" spans="1:4">
      <c r="A3" s="370" t="s">
        <v>3</v>
      </c>
      <c r="B3" s="174" t="s">
        <v>4</v>
      </c>
      <c r="C3" s="174" t="s">
        <v>5</v>
      </c>
      <c r="D3" s="174" t="s">
        <v>6</v>
      </c>
    </row>
    <row r="4" s="363" customFormat="1" ht="36" customHeight="1" spans="1:4">
      <c r="A4" s="371" t="s">
        <v>1231</v>
      </c>
      <c r="B4" s="279">
        <v>0</v>
      </c>
      <c r="C4" s="279">
        <v>0</v>
      </c>
      <c r="D4" s="372" t="str">
        <f t="shared" ref="D4:D36" si="0">IF(B4&lt;&gt;0,C4/B4-1,"")</f>
        <v/>
      </c>
    </row>
    <row r="5" ht="36" customHeight="1" spans="1:4">
      <c r="A5" s="371" t="s">
        <v>1232</v>
      </c>
      <c r="B5" s="279">
        <v>0</v>
      </c>
      <c r="C5" s="279">
        <v>0</v>
      </c>
      <c r="D5" s="372" t="str">
        <f t="shared" si="0"/>
        <v/>
      </c>
    </row>
    <row r="6" ht="36" customHeight="1" spans="1:4">
      <c r="A6" s="371" t="s">
        <v>1233</v>
      </c>
      <c r="B6" s="279">
        <v>526</v>
      </c>
      <c r="C6" s="279">
        <v>905</v>
      </c>
      <c r="D6" s="372">
        <f t="shared" si="0"/>
        <v>0.720532319391635</v>
      </c>
    </row>
    <row r="7" ht="36" customHeight="1" spans="1:4">
      <c r="A7" s="371" t="s">
        <v>1234</v>
      </c>
      <c r="B7" s="279">
        <v>1103</v>
      </c>
      <c r="C7" s="279">
        <v>1580</v>
      </c>
      <c r="D7" s="372">
        <f t="shared" si="0"/>
        <v>0.4324569356301</v>
      </c>
    </row>
    <row r="8" ht="36" customHeight="1" spans="1:4">
      <c r="A8" s="371" t="s">
        <v>1235</v>
      </c>
      <c r="B8" s="373">
        <f>SUM(B9:B13)</f>
        <v>308840</v>
      </c>
      <c r="C8" s="373">
        <f>SUM(C9:C13)</f>
        <v>683886</v>
      </c>
      <c r="D8" s="372">
        <f t="shared" si="0"/>
        <v>1.21436990027199</v>
      </c>
    </row>
    <row r="9" ht="36" customHeight="1" spans="1:4">
      <c r="A9" s="374" t="s">
        <v>1236</v>
      </c>
      <c r="B9" s="279">
        <v>262233</v>
      </c>
      <c r="C9" s="279">
        <v>662841</v>
      </c>
      <c r="D9" s="372">
        <f t="shared" si="0"/>
        <v>1.52767958266122</v>
      </c>
    </row>
    <row r="10" ht="36" customHeight="1" spans="1:4">
      <c r="A10" s="374" t="s">
        <v>1237</v>
      </c>
      <c r="B10" s="279">
        <v>19630</v>
      </c>
      <c r="C10" s="279">
        <v>0</v>
      </c>
      <c r="D10" s="372">
        <f t="shared" si="0"/>
        <v>-1</v>
      </c>
    </row>
    <row r="11" ht="36" customHeight="1" spans="1:4">
      <c r="A11" s="371" t="s">
        <v>1238</v>
      </c>
      <c r="B11" s="279">
        <v>34195</v>
      </c>
      <c r="C11" s="279">
        <v>10000</v>
      </c>
      <c r="D11" s="372">
        <f t="shared" si="0"/>
        <v>-0.70755958473461</v>
      </c>
    </row>
    <row r="12" ht="36" customHeight="1" spans="1:4">
      <c r="A12" s="371" t="s">
        <v>1239</v>
      </c>
      <c r="B12" s="375">
        <v>-8066</v>
      </c>
      <c r="C12" s="375">
        <v>-180</v>
      </c>
      <c r="D12" s="372">
        <f t="shared" si="0"/>
        <v>-0.977684106124473</v>
      </c>
    </row>
    <row r="13" ht="36" customHeight="1" spans="1:4">
      <c r="A13" s="371" t="s">
        <v>1240</v>
      </c>
      <c r="B13" s="279">
        <v>848</v>
      </c>
      <c r="C13" s="279">
        <v>11225</v>
      </c>
      <c r="D13" s="372">
        <f t="shared" si="0"/>
        <v>12.2370283018868</v>
      </c>
    </row>
    <row r="14" ht="36" customHeight="1" spans="1:4">
      <c r="A14" s="371" t="s">
        <v>1241</v>
      </c>
      <c r="B14" s="279">
        <v>4</v>
      </c>
      <c r="C14" s="279">
        <v>0</v>
      </c>
      <c r="D14" s="372">
        <f t="shared" si="0"/>
        <v>-1</v>
      </c>
    </row>
    <row r="15" ht="36" customHeight="1" spans="1:4">
      <c r="A15" s="371" t="s">
        <v>1242</v>
      </c>
      <c r="B15" s="373">
        <f>SUM(B16:B17)</f>
        <v>8808</v>
      </c>
      <c r="C15" s="373">
        <f>SUM(C16:C17)</f>
        <v>9850</v>
      </c>
      <c r="D15" s="372">
        <f t="shared" si="0"/>
        <v>0.118301544050863</v>
      </c>
    </row>
    <row r="16" ht="36" customHeight="1" spans="1:4">
      <c r="A16" s="371" t="s">
        <v>1243</v>
      </c>
      <c r="B16" s="279">
        <v>4064</v>
      </c>
      <c r="C16" s="279">
        <v>4600</v>
      </c>
      <c r="D16" s="372">
        <f t="shared" si="0"/>
        <v>0.131889763779528</v>
      </c>
    </row>
    <row r="17" ht="36" customHeight="1" spans="1:4">
      <c r="A17" s="371" t="s">
        <v>1244</v>
      </c>
      <c r="B17" s="279">
        <v>4744</v>
      </c>
      <c r="C17" s="279">
        <v>5250</v>
      </c>
      <c r="D17" s="372">
        <f t="shared" si="0"/>
        <v>0.106661045531197</v>
      </c>
    </row>
    <row r="18" ht="36" customHeight="1" spans="1:4">
      <c r="A18" s="371" t="s">
        <v>1245</v>
      </c>
      <c r="B18" s="279">
        <v>5612</v>
      </c>
      <c r="C18" s="279">
        <v>3020</v>
      </c>
      <c r="D18" s="372">
        <f t="shared" si="0"/>
        <v>-0.461867426942267</v>
      </c>
    </row>
    <row r="19" ht="36" customHeight="1" spans="1:4">
      <c r="A19" s="371" t="s">
        <v>1246</v>
      </c>
      <c r="B19" s="279">
        <v>1118</v>
      </c>
      <c r="C19" s="279">
        <v>1305</v>
      </c>
      <c r="D19" s="372">
        <f t="shared" si="0"/>
        <v>0.167262969588551</v>
      </c>
    </row>
    <row r="20" ht="36" customHeight="1" spans="1:4">
      <c r="A20" s="371" t="s">
        <v>1247</v>
      </c>
      <c r="B20" s="279">
        <v>0</v>
      </c>
      <c r="C20" s="279">
        <v>0</v>
      </c>
      <c r="D20" s="372" t="str">
        <f t="shared" si="0"/>
        <v/>
      </c>
    </row>
    <row r="21" ht="36" customHeight="1" spans="1:4">
      <c r="A21" s="371" t="s">
        <v>1248</v>
      </c>
      <c r="B21" s="279">
        <v>0</v>
      </c>
      <c r="C21" s="279">
        <v>0</v>
      </c>
      <c r="D21" s="372" t="str">
        <f t="shared" si="0"/>
        <v/>
      </c>
    </row>
    <row r="22" ht="36" customHeight="1" spans="1:4">
      <c r="A22" s="376" t="s">
        <v>1249</v>
      </c>
      <c r="B22" s="279">
        <v>4834</v>
      </c>
      <c r="C22" s="279">
        <v>5313</v>
      </c>
      <c r="D22" s="372">
        <f t="shared" si="0"/>
        <v>0.0990897807199007</v>
      </c>
    </row>
    <row r="23" ht="36" customHeight="1" spans="1:4">
      <c r="A23" s="377" t="s">
        <v>1250</v>
      </c>
      <c r="B23" s="279">
        <v>356</v>
      </c>
      <c r="C23" s="279">
        <v>450</v>
      </c>
      <c r="D23" s="372">
        <f t="shared" si="0"/>
        <v>0.264044943820225</v>
      </c>
    </row>
    <row r="24" ht="36" customHeight="1" spans="1:4">
      <c r="A24" s="377" t="s">
        <v>1251</v>
      </c>
      <c r="B24" s="279">
        <v>15</v>
      </c>
      <c r="C24" s="279">
        <v>2640</v>
      </c>
      <c r="D24" s="372">
        <f t="shared" si="0"/>
        <v>175</v>
      </c>
    </row>
    <row r="25" ht="36" customHeight="1" spans="1:4">
      <c r="A25" s="376" t="s">
        <v>1252</v>
      </c>
      <c r="B25" s="277">
        <v>0</v>
      </c>
      <c r="C25" s="277">
        <v>0</v>
      </c>
      <c r="D25" s="372" t="str">
        <f t="shared" si="0"/>
        <v/>
      </c>
    </row>
    <row r="26" ht="36" customHeight="1" spans="1:4">
      <c r="A26" s="378"/>
      <c r="B26" s="279"/>
      <c r="C26" s="279"/>
      <c r="D26" s="372" t="str">
        <f t="shared" si="0"/>
        <v/>
      </c>
    </row>
    <row r="27" ht="36" customHeight="1" spans="1:4">
      <c r="A27" s="379" t="s">
        <v>1253</v>
      </c>
      <c r="B27" s="373">
        <f>SUM(B4,B5,B6,B7,B8,B14,B15,B18,B19,B20,B21,B22,B23,B24,B25)</f>
        <v>331216</v>
      </c>
      <c r="C27" s="373">
        <f>SUM(C4,C5,C6,C7,C8,C14,C15,C18,C19,C20,C21,C22,C23,C24,C25)</f>
        <v>708949</v>
      </c>
      <c r="D27" s="372">
        <f t="shared" si="0"/>
        <v>1.1404430945365</v>
      </c>
    </row>
    <row r="28" ht="36" customHeight="1" spans="1:4">
      <c r="A28" s="380" t="s">
        <v>34</v>
      </c>
      <c r="B28" s="381">
        <f>SUM(B29,B32,B33,B34)</f>
        <v>498584</v>
      </c>
      <c r="C28" s="381">
        <f>SUM(C29,C32,C33,C34)</f>
        <v>371472</v>
      </c>
      <c r="D28" s="372">
        <f t="shared" si="0"/>
        <v>-0.254946007092085</v>
      </c>
    </row>
    <row r="29" ht="36" customHeight="1" spans="1:4">
      <c r="A29" s="382" t="s">
        <v>1254</v>
      </c>
      <c r="B29" s="381">
        <f>SUM(B30,B31)</f>
        <v>45754</v>
      </c>
      <c r="C29" s="381">
        <f>SUM(C30,C31)</f>
        <v>50000</v>
      </c>
      <c r="D29" s="372"/>
    </row>
    <row r="30" ht="36" customHeight="1" spans="1:4">
      <c r="A30" s="382" t="s">
        <v>1255</v>
      </c>
      <c r="B30" s="383">
        <v>45754</v>
      </c>
      <c r="C30" s="279">
        <v>50000</v>
      </c>
      <c r="D30" s="372"/>
    </row>
    <row r="31" ht="36" customHeight="1" spans="1:4">
      <c r="A31" s="382" t="s">
        <v>1256</v>
      </c>
      <c r="B31" s="383"/>
      <c r="C31" s="279"/>
      <c r="D31" s="372"/>
    </row>
    <row r="32" ht="36" customHeight="1" spans="1:4">
      <c r="A32" s="382" t="s">
        <v>39</v>
      </c>
      <c r="B32" s="381">
        <v>23960</v>
      </c>
      <c r="C32" s="279">
        <v>76472</v>
      </c>
      <c r="D32" s="372"/>
    </row>
    <row r="33" ht="36" customHeight="1" spans="1:4">
      <c r="A33" s="382" t="s">
        <v>40</v>
      </c>
      <c r="B33" s="381">
        <v>6870</v>
      </c>
      <c r="C33" s="279"/>
      <c r="D33" s="372"/>
    </row>
    <row r="34" ht="36" customHeight="1" spans="1:4">
      <c r="A34" s="382" t="s">
        <v>41</v>
      </c>
      <c r="B34" s="381">
        <v>422000</v>
      </c>
      <c r="C34" s="384">
        <v>245000</v>
      </c>
      <c r="D34" s="372"/>
    </row>
    <row r="35" ht="36" customHeight="1" spans="1:4">
      <c r="A35" s="378"/>
      <c r="B35" s="279"/>
      <c r="C35" s="279"/>
      <c r="D35" s="372" t="str">
        <f t="shared" si="0"/>
        <v/>
      </c>
    </row>
    <row r="36" ht="36" customHeight="1" spans="1:4">
      <c r="A36" s="379" t="s">
        <v>44</v>
      </c>
      <c r="B36" s="373">
        <f>SUM(B27,B28)</f>
        <v>829800</v>
      </c>
      <c r="C36" s="373">
        <f>SUM(C27,C28)</f>
        <v>1080421</v>
      </c>
      <c r="D36" s="372">
        <f t="shared" si="0"/>
        <v>0.302025789346831</v>
      </c>
    </row>
  </sheetData>
  <mergeCells count="1">
    <mergeCell ref="A1:D1"/>
  </mergeCells>
  <conditionalFormatting sqref="A29">
    <cfRule type="expression" dxfId="1" priority="2" stopIfTrue="1">
      <formula>"len($A:$A)=3"</formula>
    </cfRule>
  </conditionalFormatting>
  <conditionalFormatting sqref="A30:A31">
    <cfRule type="expression" dxfId="1" priority="1" stopIfTrue="1">
      <formula>"len($A:$A)=3"</formula>
    </cfRule>
  </conditionalFormatting>
  <conditionalFormatting sqref="A5:B7 A12 A13:B14 A16:B21 A15 A9:B11 A8">
    <cfRule type="expression" dxfId="1" priority="4" stopIfTrue="1">
      <formula>"len($A:$A)=3"</formula>
    </cfRule>
  </conditionalFormatting>
  <conditionalFormatting sqref="A32:B34 B29:C29 A28:C28">
    <cfRule type="expression" dxfId="1" priority="3"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Company>云南省财政厅</Company>
  <Application>Microsoft Excel</Application>
  <HeadingPairs>
    <vt:vector size="2" baseType="variant">
      <vt:variant>
        <vt:lpstr>工作表</vt:lpstr>
      </vt:variant>
      <vt:variant>
        <vt:i4>33</vt:i4>
      </vt:variant>
    </vt:vector>
  </HeadingPairs>
  <TitlesOfParts>
    <vt:vector size="33" baseType="lpstr">
      <vt:lpstr>1-1曲靖市一般公共预算收入情况表</vt:lpstr>
      <vt:lpstr>1-2曲靖市一般公共预算支出情况表</vt:lpstr>
      <vt:lpstr>1-3市本级一般公共预算收入情况表</vt:lpstr>
      <vt:lpstr>1-4市本级一般公共预算支出情况表（公开到项级）</vt:lpstr>
      <vt:lpstr>1-5市本级一般公共预算基本支出情况表（公开到款级）</vt:lpstr>
      <vt:lpstr>1-6市本级一般公共预算支出表（州、市对下转移支付项目）</vt:lpstr>
      <vt:lpstr>1-7曲靖市分地区税收返还和转移支付预算表</vt:lpstr>
      <vt:lpstr>1-8曲靖市市本级“三公”经费预算财政拨款情况统计表</vt:lpstr>
      <vt:lpstr>2-1曲靖市政府性基金预算收入情况表</vt:lpstr>
      <vt:lpstr>2-2曲靖市政府性基金预算支出情况表</vt:lpstr>
      <vt:lpstr>2-3市本级政府性基金预算收入情况表</vt:lpstr>
      <vt:lpstr>2-4市本级政府性基金预算支出情况表（公开到项级）</vt:lpstr>
      <vt:lpstr>2-5市本级政府性基金支出表（州、市对下转移支付）</vt:lpstr>
      <vt:lpstr>3-1曲靖市国有资本经营收入预算情况表</vt:lpstr>
      <vt:lpstr>3-2曲靖市国有资本经营支出预算情况表</vt:lpstr>
      <vt:lpstr>3-3市本级国有资本经营收入预算情况表</vt:lpstr>
      <vt:lpstr>3-4市本级国有资本经营支出预算情况表（公开到项级）</vt:lpstr>
      <vt:lpstr>3-5 曲靖市国有资本经营预算转移支付表 （分地区）</vt:lpstr>
      <vt:lpstr>3-6 国有资本经营预算转移支付表（分项目）</vt:lpstr>
      <vt:lpstr>4-1曲靖市社会保险基金收入预算情况表</vt:lpstr>
      <vt:lpstr>4-2曲靖市社会保险基金支出预算情况表</vt:lpstr>
      <vt:lpstr>4-3市本级社会保险基金收入预算情况表</vt:lpstr>
      <vt:lpstr>4-4市本级社会保险基金支出预算情况表</vt:lpstr>
      <vt:lpstr>5-1   2019年地方政府债务限额及余额预算情况表</vt:lpstr>
      <vt:lpstr>5-2  2019年地方政府一般债务余额情况表</vt:lpstr>
      <vt:lpstr>5-3  本级2019年地方政府一般债务余额情况表</vt:lpstr>
      <vt:lpstr>5-4 2019年地方政府专项债务余额情况表</vt:lpstr>
      <vt:lpstr>5-5 本级2019年地方政府专项债务余额情况表（本级）</vt:lpstr>
      <vt:lpstr>5-6 地方政府债券发行及还本付息情况表</vt:lpstr>
      <vt:lpstr>5-7 2020年本级政府专项债务限额和余额情况表</vt:lpstr>
      <vt:lpstr>5-8 2020年年初新增地方政府债券资金安排表</vt:lpstr>
      <vt:lpstr>6-1重大政策和重点项目绩效目标表</vt:lpstr>
      <vt:lpstr>6-2重点工作情况解释说明汇总表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段中杰</dc:creator>
  <cp:lastModifiedBy>th</cp:lastModifiedBy>
  <dcterms:created xsi:type="dcterms:W3CDTF">2006-09-16T00:00:00Z</dcterms:created>
  <cp:lastPrinted>2020-02-05T06:32:00Z</cp:lastPrinted>
  <dcterms:modified xsi:type="dcterms:W3CDTF">2024-03-14T00:41:13Z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